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\Desktop\"/>
    </mc:Choice>
  </mc:AlternateContent>
  <bookViews>
    <workbookView xWindow="0" yWindow="0" windowWidth="0" windowHeight="0"/>
  </bookViews>
  <sheets>
    <sheet name="Rekapitulace stavby" sheetId="1" r:id="rId1"/>
    <sheet name="1.1 - Oprava vnějšího plá..." sheetId="2" r:id="rId2"/>
    <sheet name="1.2 - Oprava střechy" sheetId="3" r:id="rId3"/>
    <sheet name="1.3 - Oprava čekárny" sheetId="4" r:id="rId4"/>
    <sheet name="1.4 - Oprava dopravní kan..." sheetId="5" r:id="rId5"/>
    <sheet name="SO.02 - Oprava hradla (50..." sheetId="6" r:id="rId6"/>
    <sheet name="SO.03 - Oprava býv. vodár..." sheetId="7" r:id="rId7"/>
    <sheet name="SO.04 - Demolice skladišt..." sheetId="8" r:id="rId8"/>
    <sheet name="SO.05 - Oprava zpevněných..." sheetId="9" r:id="rId9"/>
    <sheet name="SO.06 - Elektroinstalace" sheetId="10" r:id="rId10"/>
    <sheet name="SO.07 - VRN" sheetId="11" r:id="rId11"/>
    <sheet name="Pokyny pro vyplnění" sheetId="12" r:id="rId12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'1.1 - Oprava vnějšího plá...'!$C$101:$K$317</definedName>
    <definedName name="_xlnm.Print_Area" localSheetId="1">'1.1 - Oprava vnějšího plá...'!$C$4:$J$41,'1.1 - Oprava vnějšího plá...'!$C$47:$J$81,'1.1 - Oprava vnějšího plá...'!$C$87:$K$317</definedName>
    <definedName name="_xlnm.Print_Titles" localSheetId="1">'1.1 - Oprava vnějšího plá...'!$101:$101</definedName>
    <definedName name="_xlnm._FilterDatabase" localSheetId="2" hidden="1">'1.2 - Oprava střechy'!$C$97:$K$228</definedName>
    <definedName name="_xlnm.Print_Area" localSheetId="2">'1.2 - Oprava střechy'!$C$4:$J$41,'1.2 - Oprava střechy'!$C$47:$J$77,'1.2 - Oprava střechy'!$C$83:$K$228</definedName>
    <definedName name="_xlnm.Print_Titles" localSheetId="2">'1.2 - Oprava střechy'!$97:$97</definedName>
    <definedName name="_xlnm._FilterDatabase" localSheetId="3" hidden="1">'1.3 - Oprava čekárny'!$C$102:$K$213</definedName>
    <definedName name="_xlnm.Print_Area" localSheetId="3">'1.3 - Oprava čekárny'!$C$4:$J$41,'1.3 - Oprava čekárny'!$C$47:$J$82,'1.3 - Oprava čekárny'!$C$88:$K$213</definedName>
    <definedName name="_xlnm.Print_Titles" localSheetId="3">'1.3 - Oprava čekárny'!$102:$102</definedName>
    <definedName name="_xlnm._FilterDatabase" localSheetId="4" hidden="1">'1.4 - Oprava dopravní kan...'!$C$108:$K$351</definedName>
    <definedName name="_xlnm.Print_Area" localSheetId="4">'1.4 - Oprava dopravní kan...'!$C$4:$J$41,'1.4 - Oprava dopravní kan...'!$C$47:$J$88,'1.4 - Oprava dopravní kan...'!$C$94:$K$351</definedName>
    <definedName name="_xlnm.Print_Titles" localSheetId="4">'1.4 - Oprava dopravní kan...'!$108:$108</definedName>
    <definedName name="_xlnm._FilterDatabase" localSheetId="5" hidden="1">'SO.02 - Oprava hradla (50...'!$C$99:$K$358</definedName>
    <definedName name="_xlnm.Print_Area" localSheetId="5">'SO.02 - Oprava hradla (50...'!$C$4:$J$39,'SO.02 - Oprava hradla (50...'!$C$45:$J$81,'SO.02 - Oprava hradla (50...'!$C$87:$K$358</definedName>
    <definedName name="_xlnm.Print_Titles" localSheetId="5">'SO.02 - Oprava hradla (50...'!$99:$99</definedName>
    <definedName name="_xlnm._FilterDatabase" localSheetId="6" hidden="1">'SO.03 - Oprava býv. vodár...'!$C$90:$K$233</definedName>
    <definedName name="_xlnm.Print_Area" localSheetId="6">'SO.03 - Oprava býv. vodár...'!$C$4:$J$39,'SO.03 - Oprava býv. vodár...'!$C$45:$J$72,'SO.03 - Oprava býv. vodár...'!$C$78:$K$233</definedName>
    <definedName name="_xlnm.Print_Titles" localSheetId="6">'SO.03 - Oprava býv. vodár...'!$90:$90</definedName>
    <definedName name="_xlnm._FilterDatabase" localSheetId="7" hidden="1">'SO.04 - Demolice skladišt...'!$C$83:$K$114</definedName>
    <definedName name="_xlnm.Print_Area" localSheetId="7">'SO.04 - Demolice skladišt...'!$C$4:$J$39,'SO.04 - Demolice skladišt...'!$C$45:$J$65,'SO.04 - Demolice skladišt...'!$C$71:$K$114</definedName>
    <definedName name="_xlnm.Print_Titles" localSheetId="7">'SO.04 - Demolice skladišt...'!$83:$83</definedName>
    <definedName name="_xlnm._FilterDatabase" localSheetId="8" hidden="1">'SO.05 - Oprava zpevněných...'!$C$93:$K$204</definedName>
    <definedName name="_xlnm.Print_Area" localSheetId="8">'SO.05 - Oprava zpevněných...'!$C$4:$J$39,'SO.05 - Oprava zpevněných...'!$C$45:$J$75,'SO.05 - Oprava zpevněných...'!$C$81:$K$204</definedName>
    <definedName name="_xlnm.Print_Titles" localSheetId="8">'SO.05 - Oprava zpevněných...'!$93:$93</definedName>
    <definedName name="_xlnm._FilterDatabase" localSheetId="9" hidden="1">'SO.06 - Elektroinstalace'!$C$85:$K$209</definedName>
    <definedName name="_xlnm.Print_Area" localSheetId="9">'SO.06 - Elektroinstalace'!$C$4:$J$39,'SO.06 - Elektroinstalace'!$C$45:$J$67,'SO.06 - Elektroinstalace'!$C$73:$K$209</definedName>
    <definedName name="_xlnm.Print_Titles" localSheetId="9">'SO.06 - Elektroinstalace'!$85:$85</definedName>
    <definedName name="_xlnm._FilterDatabase" localSheetId="10" hidden="1">'SO.07 - VRN'!$C$82:$K$92</definedName>
    <definedName name="_xlnm.Print_Area" localSheetId="10">'SO.07 - VRN'!$C$4:$J$39,'SO.07 - VRN'!$C$45:$J$64,'SO.07 - VRN'!$C$70:$K$92</definedName>
    <definedName name="_xlnm.Print_Titles" localSheetId="10">'SO.07 - VRN'!$82:$82</definedName>
    <definedName name="_xlnm.Print_Area" localSheetId="11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1" l="1" r="J37"/>
  <c r="J36"/>
  <c i="1" r="AY65"/>
  <c i="11" r="J35"/>
  <c i="1" r="AX65"/>
  <c i="11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T84"/>
  <c r="T83"/>
  <c r="R86"/>
  <c r="R85"/>
  <c r="R84"/>
  <c r="R83"/>
  <c r="P86"/>
  <c r="P85"/>
  <c r="J80"/>
  <c r="F79"/>
  <c r="F77"/>
  <c r="E75"/>
  <c r="J55"/>
  <c r="F54"/>
  <c r="F52"/>
  <c r="E50"/>
  <c r="J21"/>
  <c r="E21"/>
  <c r="J79"/>
  <c r="J20"/>
  <c r="J18"/>
  <c r="E18"/>
  <c r="F80"/>
  <c r="J17"/>
  <c r="J12"/>
  <c r="J77"/>
  <c r="E7"/>
  <c r="E73"/>
  <c i="10" r="J37"/>
  <c r="J36"/>
  <c i="1" r="AY64"/>
  <c i="10" r="J35"/>
  <c i="1" r="AX64"/>
  <c i="10"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0"/>
  <c r="E78"/>
  <c r="J55"/>
  <c r="F52"/>
  <c r="E50"/>
  <c r="J21"/>
  <c r="E21"/>
  <c r="J82"/>
  <c r="J20"/>
  <c r="J18"/>
  <c r="E18"/>
  <c r="F83"/>
  <c r="J17"/>
  <c r="J15"/>
  <c r="E15"/>
  <c r="F54"/>
  <c r="J14"/>
  <c r="J12"/>
  <c r="J80"/>
  <c r="E7"/>
  <c r="E48"/>
  <c i="9" r="J37"/>
  <c r="J36"/>
  <c i="1" r="AY63"/>
  <c i="9" r="J35"/>
  <c i="1" r="AX63"/>
  <c i="9"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J91"/>
  <c r="F90"/>
  <c r="F88"/>
  <c r="E86"/>
  <c r="J55"/>
  <c r="F54"/>
  <c r="F52"/>
  <c r="E50"/>
  <c r="J21"/>
  <c r="E21"/>
  <c r="J90"/>
  <c r="J20"/>
  <c r="J18"/>
  <c r="E18"/>
  <c r="F91"/>
  <c r="J17"/>
  <c r="J12"/>
  <c r="J52"/>
  <c r="E7"/>
  <c r="E48"/>
  <c i="8" r="J37"/>
  <c r="J36"/>
  <c i="1" r="AY62"/>
  <c i="8" r="J35"/>
  <c i="1" r="AX62"/>
  <c i="8"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81"/>
  <c r="J17"/>
  <c r="J12"/>
  <c r="J78"/>
  <c r="E7"/>
  <c r="E74"/>
  <c i="7" r="J37"/>
  <c r="J36"/>
  <c i="1" r="AY61"/>
  <c i="7" r="J35"/>
  <c i="1" r="AX61"/>
  <c i="7"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J88"/>
  <c r="F87"/>
  <c r="F85"/>
  <c r="E83"/>
  <c r="J55"/>
  <c r="F54"/>
  <c r="F52"/>
  <c r="E50"/>
  <c r="J21"/>
  <c r="E21"/>
  <c r="J87"/>
  <c r="J20"/>
  <c r="J18"/>
  <c r="E18"/>
  <c r="F55"/>
  <c r="J17"/>
  <c r="J12"/>
  <c r="J52"/>
  <c r="E7"/>
  <c r="E81"/>
  <c i="6" r="J37"/>
  <c r="J36"/>
  <c i="1" r="AY60"/>
  <c i="6" r="J35"/>
  <c i="1" r="AX60"/>
  <c i="6"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J97"/>
  <c r="F96"/>
  <c r="F94"/>
  <c r="E92"/>
  <c r="J55"/>
  <c r="F54"/>
  <c r="F52"/>
  <c r="E50"/>
  <c r="J21"/>
  <c r="E21"/>
  <c r="J54"/>
  <c r="J20"/>
  <c r="J18"/>
  <c r="E18"/>
  <c r="F97"/>
  <c r="J17"/>
  <c r="J12"/>
  <c r="J94"/>
  <c r="E7"/>
  <c r="E90"/>
  <c i="5" r="J39"/>
  <c r="J38"/>
  <c i="1" r="AY59"/>
  <c i="5" r="J37"/>
  <c i="1" r="AX59"/>
  <c i="5" r="BI350"/>
  <c r="BH350"/>
  <c r="BG350"/>
  <c r="BF350"/>
  <c r="T350"/>
  <c r="T349"/>
  <c r="R350"/>
  <c r="R349"/>
  <c r="P350"/>
  <c r="P349"/>
  <c r="BI347"/>
  <c r="BH347"/>
  <c r="BG347"/>
  <c r="BF347"/>
  <c r="T347"/>
  <c r="T346"/>
  <c r="T345"/>
  <c r="R347"/>
  <c r="R346"/>
  <c r="R345"/>
  <c r="P347"/>
  <c r="P346"/>
  <c r="P345"/>
  <c r="BI344"/>
  <c r="BH344"/>
  <c r="BG344"/>
  <c r="BF344"/>
  <c r="T344"/>
  <c r="R344"/>
  <c r="P344"/>
  <c r="BI343"/>
  <c r="BH343"/>
  <c r="BG343"/>
  <c r="BF343"/>
  <c r="T343"/>
  <c r="R343"/>
  <c r="P343"/>
  <c r="BI329"/>
  <c r="BH329"/>
  <c r="BG329"/>
  <c r="BF329"/>
  <c r="T329"/>
  <c r="R329"/>
  <c r="P329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87"/>
  <c r="BH287"/>
  <c r="BG287"/>
  <c r="BF287"/>
  <c r="T287"/>
  <c r="R287"/>
  <c r="P287"/>
  <c r="BI286"/>
  <c r="BH286"/>
  <c r="BG286"/>
  <c r="BF286"/>
  <c r="T286"/>
  <c r="R286"/>
  <c r="P286"/>
  <c r="BI282"/>
  <c r="BH282"/>
  <c r="BG282"/>
  <c r="BF282"/>
  <c r="T282"/>
  <c r="R282"/>
  <c r="P282"/>
  <c r="BI272"/>
  <c r="BH272"/>
  <c r="BG272"/>
  <c r="BF272"/>
  <c r="T272"/>
  <c r="R272"/>
  <c r="P272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T111"/>
  <c r="R112"/>
  <c r="R111"/>
  <c r="P112"/>
  <c r="P111"/>
  <c r="J106"/>
  <c r="F105"/>
  <c r="F103"/>
  <c r="E101"/>
  <c r="J59"/>
  <c r="F58"/>
  <c r="F56"/>
  <c r="E54"/>
  <c r="J23"/>
  <c r="E23"/>
  <c r="J105"/>
  <c r="J22"/>
  <c r="J20"/>
  <c r="E20"/>
  <c r="F59"/>
  <c r="J19"/>
  <c r="J14"/>
  <c r="J103"/>
  <c r="E7"/>
  <c r="E97"/>
  <c i="4" r="J39"/>
  <c r="J38"/>
  <c i="1" r="AY58"/>
  <c i="4" r="J37"/>
  <c i="1" r="AX58"/>
  <c i="4"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J100"/>
  <c r="F99"/>
  <c r="F97"/>
  <c r="E95"/>
  <c r="J59"/>
  <c r="F58"/>
  <c r="F56"/>
  <c r="E54"/>
  <c r="J23"/>
  <c r="E23"/>
  <c r="J99"/>
  <c r="J22"/>
  <c r="J20"/>
  <c r="E20"/>
  <c r="F59"/>
  <c r="J19"/>
  <c r="J14"/>
  <c r="J56"/>
  <c r="E7"/>
  <c r="E91"/>
  <c i="3" r="J39"/>
  <c r="J38"/>
  <c i="1" r="AY57"/>
  <c i="3" r="J37"/>
  <c i="1" r="AX57"/>
  <c i="3"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T100"/>
  <c r="R101"/>
  <c r="R100"/>
  <c r="P101"/>
  <c r="P100"/>
  <c r="J95"/>
  <c r="F94"/>
  <c r="F92"/>
  <c r="E90"/>
  <c r="J59"/>
  <c r="F58"/>
  <c r="F56"/>
  <c r="E54"/>
  <c r="J23"/>
  <c r="E23"/>
  <c r="J94"/>
  <c r="J22"/>
  <c r="J20"/>
  <c r="E20"/>
  <c r="F59"/>
  <c r="J19"/>
  <c r="J14"/>
  <c r="J92"/>
  <c r="E7"/>
  <c r="E86"/>
  <c i="2" r="J39"/>
  <c r="J38"/>
  <c i="1" r="AY56"/>
  <c i="2" r="J37"/>
  <c i="1" r="AX56"/>
  <c i="2"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16"/>
  <c r="BH116"/>
  <c r="BG116"/>
  <c r="BF116"/>
  <c r="T116"/>
  <c r="R116"/>
  <c r="P116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J99"/>
  <c r="F98"/>
  <c r="F96"/>
  <c r="E94"/>
  <c r="J59"/>
  <c r="F58"/>
  <c r="F56"/>
  <c r="E54"/>
  <c r="J23"/>
  <c r="E23"/>
  <c r="J98"/>
  <c r="J22"/>
  <c r="J20"/>
  <c r="E20"/>
  <c r="F59"/>
  <c r="J19"/>
  <c r="J14"/>
  <c r="J96"/>
  <c r="E7"/>
  <c r="E90"/>
  <c i="1" r="L50"/>
  <c r="AM50"/>
  <c r="AM49"/>
  <c r="L49"/>
  <c r="AM47"/>
  <c r="L47"/>
  <c r="L45"/>
  <c r="L44"/>
  <c i="11" r="BK92"/>
  <c i="10" r="J207"/>
  <c r="BK196"/>
  <c r="BK187"/>
  <c r="J181"/>
  <c r="J171"/>
  <c r="BK168"/>
  <c r="BK163"/>
  <c r="BK159"/>
  <c r="BK153"/>
  <c r="J149"/>
  <c r="J144"/>
  <c r="BK139"/>
  <c r="BK131"/>
  <c r="BK127"/>
  <c r="BK122"/>
  <c r="J118"/>
  <c r="BK112"/>
  <c r="BK107"/>
  <c r="BK97"/>
  <c r="J90"/>
  <c i="9" r="BK200"/>
  <c r="BK194"/>
  <c r="BK178"/>
  <c r="BK155"/>
  <c r="BK149"/>
  <c r="J129"/>
  <c r="BK119"/>
  <c r="J115"/>
  <c r="BK110"/>
  <c i="8" r="J114"/>
  <c r="J109"/>
  <c r="BK88"/>
  <c i="7" r="J226"/>
  <c r="J219"/>
  <c r="BK212"/>
  <c r="BK202"/>
  <c r="J195"/>
  <c r="BK186"/>
  <c r="J174"/>
  <c r="BK151"/>
  <c r="BK141"/>
  <c r="J131"/>
  <c r="J113"/>
  <c r="BK102"/>
  <c i="6" r="J354"/>
  <c r="J350"/>
  <c r="BK339"/>
  <c r="J334"/>
  <c r="J319"/>
  <c r="J311"/>
  <c r="BK303"/>
  <c r="BK297"/>
  <c r="BK280"/>
  <c r="BK274"/>
  <c r="J266"/>
  <c r="J255"/>
  <c r="BK249"/>
  <c r="BK242"/>
  <c r="J229"/>
  <c r="J215"/>
  <c r="BK201"/>
  <c r="J197"/>
  <c r="J171"/>
  <c r="J164"/>
  <c r="BK159"/>
  <c r="J154"/>
  <c r="BK143"/>
  <c r="J134"/>
  <c r="J119"/>
  <c r="BK117"/>
  <c i="5" r="J301"/>
  <c r="BK297"/>
  <c r="J261"/>
  <c r="BK252"/>
  <c r="BK233"/>
  <c r="J228"/>
  <c r="J223"/>
  <c r="BK214"/>
  <c r="J205"/>
  <c r="BK191"/>
  <c r="BK186"/>
  <c r="BK179"/>
  <c r="BK146"/>
  <c r="J141"/>
  <c r="J118"/>
  <c i="4" r="J210"/>
  <c r="J205"/>
  <c r="J198"/>
  <c r="J194"/>
  <c r="J189"/>
  <c r="J180"/>
  <c r="BK168"/>
  <c r="BK158"/>
  <c r="J146"/>
  <c r="BK123"/>
  <c r="BK115"/>
  <c i="3" r="J222"/>
  <c r="BK218"/>
  <c r="J208"/>
  <c r="J197"/>
  <c r="J181"/>
  <c r="BK164"/>
  <c r="J155"/>
  <c r="BK128"/>
  <c r="BK114"/>
  <c r="BK105"/>
  <c i="2" r="J295"/>
  <c r="J286"/>
  <c r="BK277"/>
  <c r="J259"/>
  <c r="J233"/>
  <c r="J212"/>
  <c r="J195"/>
  <c r="BK186"/>
  <c r="J167"/>
  <c r="BK154"/>
  <c r="BK148"/>
  <c r="J142"/>
  <c r="J128"/>
  <c r="J106"/>
  <c i="11" r="J89"/>
  <c i="10" r="BK206"/>
  <c r="J201"/>
  <c r="BK194"/>
  <c r="J188"/>
  <c r="BK176"/>
  <c r="J173"/>
  <c r="BK166"/>
  <c r="BK157"/>
  <c r="J154"/>
  <c r="BK146"/>
  <c r="BK138"/>
  <c r="BK135"/>
  <c r="J132"/>
  <c r="J129"/>
  <c r="BK123"/>
  <c r="BK113"/>
  <c r="J108"/>
  <c r="J103"/>
  <c r="BK100"/>
  <c r="BK94"/>
  <c i="9" r="J202"/>
  <c r="J197"/>
  <c r="J189"/>
  <c r="J164"/>
  <c r="J161"/>
  <c r="J151"/>
  <c r="J144"/>
  <c r="J126"/>
  <c r="BK113"/>
  <c i="8" r="BK109"/>
  <c r="BK102"/>
  <c i="7" r="BK229"/>
  <c r="BK217"/>
  <c r="BK210"/>
  <c r="BK195"/>
  <c r="BK178"/>
  <c r="BK161"/>
  <c r="BK148"/>
  <c r="BK143"/>
  <c r="BK138"/>
  <c r="J125"/>
  <c r="BK104"/>
  <c i="6" r="J357"/>
  <c r="J335"/>
  <c r="J329"/>
  <c r="BK325"/>
  <c r="J114"/>
  <c i="5" r="BK343"/>
  <c r="J313"/>
  <c r="BK306"/>
  <c r="J297"/>
  <c r="BK272"/>
  <c r="BK258"/>
  <c r="J250"/>
  <c r="BK215"/>
  <c r="BK213"/>
  <c r="BK206"/>
  <c r="J201"/>
  <c r="J195"/>
  <c r="J184"/>
  <c r="BK181"/>
  <c r="BK178"/>
  <c r="BK172"/>
  <c r="BK163"/>
  <c r="J160"/>
  <c r="BK139"/>
  <c r="J117"/>
  <c i="4" r="J213"/>
  <c r="BK210"/>
  <c r="BK180"/>
  <c r="J172"/>
  <c r="J161"/>
  <c r="J151"/>
  <c r="BK141"/>
  <c r="J134"/>
  <c r="J131"/>
  <c r="BK116"/>
  <c r="BK108"/>
  <c r="BK106"/>
  <c i="3" r="J224"/>
  <c r="J221"/>
  <c r="J216"/>
  <c r="BK205"/>
  <c r="BK198"/>
  <c r="J188"/>
  <c r="J171"/>
  <c r="J164"/>
  <c r="BK153"/>
  <c r="BK138"/>
  <c r="J110"/>
  <c i="2" r="J310"/>
  <c r="J306"/>
  <c r="BK294"/>
  <c r="BK287"/>
  <c r="J283"/>
  <c r="BK269"/>
  <c r="J256"/>
  <c r="BK230"/>
  <c r="J221"/>
  <c r="J215"/>
  <c r="BK195"/>
  <c r="J159"/>
  <c r="BK133"/>
  <c i="10" r="BK209"/>
  <c r="BK208"/>
  <c r="J203"/>
  <c r="J199"/>
  <c r="J192"/>
  <c r="J189"/>
  <c r="J184"/>
  <c r="BK181"/>
  <c r="J178"/>
  <c r="BK172"/>
  <c r="BK164"/>
  <c r="J159"/>
  <c r="J153"/>
  <c r="J145"/>
  <c r="J138"/>
  <c r="BK128"/>
  <c r="BK121"/>
  <c r="J114"/>
  <c r="J102"/>
  <c r="BK93"/>
  <c r="J89"/>
  <c i="9" r="BK191"/>
  <c r="BK175"/>
  <c r="BK169"/>
  <c r="BK161"/>
  <c r="J142"/>
  <c r="BK133"/>
  <c r="BK115"/>
  <c i="8" r="BK113"/>
  <c r="J93"/>
  <c i="7" r="J233"/>
  <c r="BK230"/>
  <c r="BK216"/>
  <c r="J210"/>
  <c r="J203"/>
  <c r="BK189"/>
  <c r="BK185"/>
  <c r="BK173"/>
  <c r="J150"/>
  <c r="J138"/>
  <c r="BK120"/>
  <c r="BK113"/>
  <c r="BK100"/>
  <c i="6" r="J358"/>
  <c r="BK354"/>
  <c r="J338"/>
  <c r="J332"/>
  <c r="BK329"/>
  <c r="J324"/>
  <c r="BK316"/>
  <c r="J313"/>
  <c r="J307"/>
  <c r="J297"/>
  <c r="BK293"/>
  <c r="J287"/>
  <c r="J276"/>
  <c r="BK266"/>
  <c r="BK258"/>
  <c r="J249"/>
  <c r="J238"/>
  <c r="BK229"/>
  <c r="BK215"/>
  <c r="J210"/>
  <c r="BK203"/>
  <c r="J198"/>
  <c r="BK189"/>
  <c r="J175"/>
  <c r="BK167"/>
  <c r="J160"/>
  <c r="J155"/>
  <c r="BK148"/>
  <c r="J136"/>
  <c r="BK119"/>
  <c r="BK114"/>
  <c i="5" r="J316"/>
  <c r="J304"/>
  <c r="J272"/>
  <c r="J262"/>
  <c r="J256"/>
  <c r="BK249"/>
  <c r="J245"/>
  <c r="BK234"/>
  <c r="J221"/>
  <c r="BK208"/>
  <c r="J203"/>
  <c r="J200"/>
  <c r="J196"/>
  <c r="BK192"/>
  <c r="J178"/>
  <c r="BK159"/>
  <c r="BK143"/>
  <c r="BK117"/>
  <c r="BK114"/>
  <c i="4" r="BK183"/>
  <c r="BK172"/>
  <c r="J158"/>
  <c r="BK151"/>
  <c r="BK145"/>
  <c r="BK136"/>
  <c r="J132"/>
  <c r="J126"/>
  <c r="BK118"/>
  <c r="BK109"/>
  <c i="3" r="BK224"/>
  <c r="BK195"/>
  <c r="BK179"/>
  <c r="J166"/>
  <c r="BK158"/>
  <c r="J151"/>
  <c r="J138"/>
  <c r="BK118"/>
  <c r="J114"/>
  <c r="J105"/>
  <c i="2" r="BK316"/>
  <c r="BK314"/>
  <c r="BK306"/>
  <c r="BK296"/>
  <c r="J288"/>
  <c r="J276"/>
  <c r="BK256"/>
  <c r="BK233"/>
  <c r="BK221"/>
  <c r="J214"/>
  <c r="BK191"/>
  <c r="BK165"/>
  <c r="BK161"/>
  <c r="J155"/>
  <c r="BK150"/>
  <c r="J147"/>
  <c r="J140"/>
  <c r="J132"/>
  <c r="J105"/>
  <c i="10" r="J202"/>
  <c r="J197"/>
  <c r="BK192"/>
  <c r="J191"/>
  <c r="BK186"/>
  <c r="J179"/>
  <c r="J172"/>
  <c r="BK161"/>
  <c r="J146"/>
  <c r="BK143"/>
  <c r="BK129"/>
  <c r="J122"/>
  <c r="BK115"/>
  <c r="BK110"/>
  <c r="J105"/>
  <c r="BK99"/>
  <c r="J94"/>
  <c i="9" r="BK204"/>
  <c r="J194"/>
  <c r="BK177"/>
  <c r="J170"/>
  <c r="J155"/>
  <c r="BK124"/>
  <c r="J119"/>
  <c r="BK100"/>
  <c r="BK97"/>
  <c i="8" r="J105"/>
  <c r="BK98"/>
  <c r="BK87"/>
  <c i="7" r="J229"/>
  <c r="BK226"/>
  <c r="J216"/>
  <c r="BK207"/>
  <c r="J189"/>
  <c r="BK183"/>
  <c r="BK174"/>
  <c r="J166"/>
  <c r="J147"/>
  <c r="BK135"/>
  <c r="BK131"/>
  <c r="BK123"/>
  <c r="BK115"/>
  <c r="J97"/>
  <c i="6" r="BK345"/>
  <c r="BK324"/>
  <c r="J318"/>
  <c r="BK313"/>
  <c r="J309"/>
  <c r="J301"/>
  <c r="J292"/>
  <c r="J280"/>
  <c r="J277"/>
  <c r="J272"/>
  <c r="BK267"/>
  <c r="J260"/>
  <c r="J246"/>
  <c r="BK239"/>
  <c r="J231"/>
  <c r="J221"/>
  <c r="BK214"/>
  <c r="J207"/>
  <c r="BK199"/>
  <c r="BK191"/>
  <c r="BK175"/>
  <c r="J167"/>
  <c r="J162"/>
  <c r="BK149"/>
  <c r="J146"/>
  <c r="J135"/>
  <c r="BK133"/>
  <c r="BK116"/>
  <c i="5" r="BK350"/>
  <c r="BK344"/>
  <c r="BK329"/>
  <c r="J317"/>
  <c r="BK303"/>
  <c r="J287"/>
  <c i="11" r="BK89"/>
  <c i="10" r="BK202"/>
  <c r="BK195"/>
  <c r="J186"/>
  <c r="J180"/>
  <c r="BK170"/>
  <c r="J167"/>
  <c r="BK160"/>
  <c r="J157"/>
  <c r="J151"/>
  <c r="BK147"/>
  <c r="BK141"/>
  <c r="J135"/>
  <c r="BK130"/>
  <c r="BK124"/>
  <c r="BK119"/>
  <c r="J113"/>
  <c r="BK108"/>
  <c r="J98"/>
  <c r="J93"/>
  <c r="J88"/>
  <c i="9" r="BK197"/>
  <c r="BK180"/>
  <c r="BK165"/>
  <c r="BK154"/>
  <c r="BK134"/>
  <c r="J128"/>
  <c r="BK118"/>
  <c r="BK114"/>
  <c r="J106"/>
  <c i="8" r="J113"/>
  <c r="BK106"/>
  <c r="J87"/>
  <c i="7" r="BK222"/>
  <c r="J213"/>
  <c r="J207"/>
  <c r="BK200"/>
  <c r="BK193"/>
  <c r="BK181"/>
  <c r="J161"/>
  <c r="J148"/>
  <c r="BK134"/>
  <c r="J126"/>
  <c r="J115"/>
  <c r="J98"/>
  <c i="6" r="BK353"/>
  <c r="J345"/>
  <c r="BK338"/>
  <c r="BK332"/>
  <c r="BK318"/>
  <c r="J310"/>
  <c r="BK301"/>
  <c r="BK290"/>
  <c r="BK276"/>
  <c r="J271"/>
  <c r="J265"/>
  <c r="BK253"/>
  <c r="J248"/>
  <c r="BK238"/>
  <c r="J227"/>
  <c r="J212"/>
  <c r="BK198"/>
  <c r="BK180"/>
  <c r="J166"/>
  <c r="BK160"/>
  <c r="BK155"/>
  <c r="BK146"/>
  <c r="BK135"/>
  <c r="BK129"/>
  <c i="5" r="BK319"/>
  <c r="BK300"/>
  <c r="BK286"/>
  <c r="J258"/>
  <c r="J251"/>
  <c r="BK232"/>
  <c r="J225"/>
  <c r="BK219"/>
  <c r="J213"/>
  <c r="BK202"/>
  <c r="BK196"/>
  <c r="J189"/>
  <c r="BK183"/>
  <c r="J144"/>
  <c r="J140"/>
  <c r="BK116"/>
  <c i="4" r="J209"/>
  <c r="J204"/>
  <c r="BK197"/>
  <c r="BK191"/>
  <c r="J185"/>
  <c r="J170"/>
  <c r="J165"/>
  <c r="J156"/>
  <c r="J145"/>
  <c r="BK121"/>
  <c r="J114"/>
  <c i="3" r="BK220"/>
  <c r="BK209"/>
  <c r="J198"/>
  <c r="BK188"/>
  <c r="BK171"/>
  <c r="BK163"/>
  <c r="BK144"/>
  <c r="BK117"/>
  <c r="J107"/>
  <c i="2" r="BK310"/>
  <c r="J289"/>
  <c r="BK279"/>
  <c r="BK273"/>
  <c r="J237"/>
  <c r="J218"/>
  <c r="BK197"/>
  <c r="BK188"/>
  <c r="BK168"/>
  <c r="BK160"/>
  <c r="J152"/>
  <c r="J146"/>
  <c r="BK135"/>
  <c r="BK110"/>
  <c i="1" r="AS55"/>
  <c i="10" r="J193"/>
  <c r="BK184"/>
  <c r="BK175"/>
  <c r="J168"/>
  <c r="J161"/>
  <c r="BK155"/>
  <c r="J143"/>
  <c r="J137"/>
  <c r="J134"/>
  <c r="J131"/>
  <c r="BK126"/>
  <c r="BK120"/>
  <c r="J117"/>
  <c r="J110"/>
  <c r="J106"/>
  <c r="J104"/>
  <c r="J101"/>
  <c r="J97"/>
  <c r="BK91"/>
  <c i="9" r="J200"/>
  <c r="J180"/>
  <c r="J169"/>
  <c r="BK162"/>
  <c r="J154"/>
  <c r="BK146"/>
  <c r="BK128"/>
  <c r="J114"/>
  <c r="J100"/>
  <c i="8" r="J104"/>
  <c i="7" r="J227"/>
  <c r="J212"/>
  <c r="J198"/>
  <c r="J183"/>
  <c r="J171"/>
  <c r="J152"/>
  <c r="J144"/>
  <c r="BK139"/>
  <c r="BK126"/>
  <c r="J118"/>
  <c r="J102"/>
  <c r="BK97"/>
  <c i="6" r="J340"/>
  <c r="J331"/>
  <c r="J325"/>
  <c r="BK107"/>
  <c i="5" r="J329"/>
  <c r="J312"/>
  <c r="BK304"/>
  <c r="BK287"/>
  <c r="BK260"/>
  <c r="J252"/>
  <c r="J249"/>
  <c r="J214"/>
  <c r="BK211"/>
  <c r="BK209"/>
  <c r="J204"/>
  <c r="BK197"/>
  <c r="J191"/>
  <c r="J182"/>
  <c r="J179"/>
  <c r="J174"/>
  <c r="BK168"/>
  <c r="J148"/>
  <c r="BK119"/>
  <c r="J114"/>
  <c i="4" r="BK212"/>
  <c r="BK209"/>
  <c r="J178"/>
  <c r="BK165"/>
  <c r="BK154"/>
  <c r="BK146"/>
  <c r="J136"/>
  <c r="BK132"/>
  <c r="BK130"/>
  <c r="BK127"/>
  <c r="BK112"/>
  <c r="J107"/>
  <c i="3" r="J227"/>
  <c r="J218"/>
  <c r="J213"/>
  <c r="BK203"/>
  <c r="BK194"/>
  <c r="BK186"/>
  <c r="BK166"/>
  <c r="J158"/>
  <c r="BK140"/>
  <c r="J130"/>
  <c r="BK111"/>
  <c r="BK101"/>
  <c i="2" r="J307"/>
  <c r="BK297"/>
  <c r="BK289"/>
  <c r="BK284"/>
  <c r="J271"/>
  <c r="J261"/>
  <c r="BK239"/>
  <c r="J222"/>
  <c r="J216"/>
  <c r="BK212"/>
  <c r="J188"/>
  <c r="J154"/>
  <c r="J124"/>
  <c i="10" r="J209"/>
  <c r="BK207"/>
  <c r="BK201"/>
  <c r="BK193"/>
  <c r="BK190"/>
  <c r="BK185"/>
  <c r="BK182"/>
  <c r="BK179"/>
  <c r="J176"/>
  <c r="BK171"/>
  <c r="J163"/>
  <c r="J156"/>
  <c r="BK152"/>
  <c r="BK148"/>
  <c r="BK140"/>
  <c r="J133"/>
  <c r="BK125"/>
  <c r="J115"/>
  <c r="J107"/>
  <c r="BK95"/>
  <c r="BK92"/>
  <c i="9" r="J199"/>
  <c r="BK173"/>
  <c r="J165"/>
  <c r="BK144"/>
  <c r="J122"/>
  <c r="J98"/>
  <c i="8" r="BK105"/>
  <c r="BK89"/>
  <c i="7" r="BK233"/>
  <c r="BK231"/>
  <c r="J220"/>
  <c r="BK211"/>
  <c r="J202"/>
  <c r="J190"/>
  <c r="J182"/>
  <c r="BK171"/>
  <c r="J139"/>
  <c r="J135"/>
  <c r="BK118"/>
  <c r="BK107"/>
  <c r="J96"/>
  <c i="6" r="BK358"/>
  <c r="J356"/>
  <c r="J339"/>
  <c r="BK336"/>
  <c r="BK331"/>
  <c r="BK326"/>
  <c r="BK319"/>
  <c r="J314"/>
  <c r="BK311"/>
  <c r="J303"/>
  <c r="BK292"/>
  <c r="J285"/>
  <c r="BK270"/>
  <c r="J263"/>
  <c r="BK251"/>
  <c r="J239"/>
  <c r="BK231"/>
  <c r="J217"/>
  <c r="BK212"/>
  <c r="BK207"/>
  <c r="BK195"/>
  <c r="J191"/>
  <c r="J179"/>
  <c r="BK171"/>
  <c r="BK162"/>
  <c r="J156"/>
  <c r="J152"/>
  <c r="BK147"/>
  <c r="J129"/>
  <c r="J116"/>
  <c r="J104"/>
  <c i="5" r="BK314"/>
  <c r="J303"/>
  <c r="J257"/>
  <c r="BK253"/>
  <c r="BK247"/>
  <c r="J236"/>
  <c r="BK223"/>
  <c r="J215"/>
  <c r="BK205"/>
  <c r="BK201"/>
  <c r="J197"/>
  <c r="J194"/>
  <c r="BK189"/>
  <c r="J165"/>
  <c r="J146"/>
  <c r="BK140"/>
  <c r="J116"/>
  <c i="4" r="BK184"/>
  <c r="J182"/>
  <c r="BK166"/>
  <c r="BK156"/>
  <c r="J149"/>
  <c r="BK143"/>
  <c r="BK134"/>
  <c r="J127"/>
  <c r="J123"/>
  <c r="J112"/>
  <c r="J106"/>
  <c i="3" r="BK211"/>
  <c r="J186"/>
  <c r="J174"/>
  <c r="BK168"/>
  <c r="BK154"/>
  <c r="BK147"/>
  <c r="J132"/>
  <c r="J124"/>
  <c r="BK116"/>
  <c r="BK107"/>
  <c r="BK103"/>
  <c i="2" r="J314"/>
  <c r="J299"/>
  <c r="BK290"/>
  <c r="J277"/>
  <c r="J266"/>
  <c r="J236"/>
  <c r="BK216"/>
  <c r="BK199"/>
  <c r="J168"/>
  <c r="J164"/>
  <c r="J160"/>
  <c r="J158"/>
  <c r="BK152"/>
  <c r="BK144"/>
  <c r="J133"/>
  <c r="BK106"/>
  <c i="10" r="J206"/>
  <c r="BK200"/>
  <c r="J196"/>
  <c r="BK189"/>
  <c r="J185"/>
  <c r="J177"/>
  <c r="J170"/>
  <c r="J160"/>
  <c r="BK145"/>
  <c r="BK137"/>
  <c r="J125"/>
  <c r="J121"/>
  <c r="BK116"/>
  <c r="BK111"/>
  <c r="BK106"/>
  <c r="BK101"/>
  <c r="BK96"/>
  <c r="BK88"/>
  <c i="9" r="J204"/>
  <c r="BK189"/>
  <c r="J173"/>
  <c r="J163"/>
  <c r="BK126"/>
  <c r="J120"/>
  <c r="J110"/>
  <c r="BK98"/>
  <c i="8" r="BK111"/>
  <c r="J102"/>
  <c r="BK96"/>
  <c i="7" r="J231"/>
  <c r="BK227"/>
  <c r="J217"/>
  <c r="J215"/>
  <c r="BK205"/>
  <c r="J186"/>
  <c r="J181"/>
  <c r="BK166"/>
  <c r="J151"/>
  <c r="BK137"/>
  <c r="J134"/>
  <c r="BK125"/>
  <c r="J117"/>
  <c r="BK98"/>
  <c r="BK94"/>
  <c i="6" r="J336"/>
  <c r="BK322"/>
  <c r="BK315"/>
  <c r="BK310"/>
  <c r="J306"/>
  <c r="J295"/>
  <c r="BK285"/>
  <c r="BK275"/>
  <c r="BK271"/>
  <c r="BK265"/>
  <c r="BK263"/>
  <c r="J253"/>
  <c r="J244"/>
  <c r="BK234"/>
  <c r="BK227"/>
  <c r="J219"/>
  <c r="BK210"/>
  <c r="BK206"/>
  <c r="BK197"/>
  <c r="J189"/>
  <c r="J173"/>
  <c r="BK166"/>
  <c r="BK152"/>
  <c r="J148"/>
  <c r="BK142"/>
  <c r="BK134"/>
  <c r="J118"/>
  <c r="J107"/>
  <c i="5" r="J350"/>
  <c r="J347"/>
  <c r="J343"/>
  <c r="J318"/>
  <c r="BK316"/>
  <c r="BK313"/>
  <c r="J306"/>
  <c r="BK301"/>
  <c r="J282"/>
  <c r="BK257"/>
  <c r="J254"/>
  <c r="J253"/>
  <c r="J247"/>
  <c r="J242"/>
  <c r="J234"/>
  <c r="J232"/>
  <c r="BK227"/>
  <c r="BK225"/>
  <c r="BK221"/>
  <c r="BK218"/>
  <c r="J211"/>
  <c r="BK207"/>
  <c r="BK204"/>
  <c r="J188"/>
  <c r="J186"/>
  <c r="J181"/>
  <c r="BK176"/>
  <c r="BK170"/>
  <c r="BK165"/>
  <c r="BK160"/>
  <c r="BK148"/>
  <c r="BK141"/>
  <c r="J121"/>
  <c r="BK112"/>
  <c i="4" r="BK211"/>
  <c r="BK205"/>
  <c r="J199"/>
  <c r="J197"/>
  <c r="BK194"/>
  <c r="J191"/>
  <c r="J187"/>
  <c r="J183"/>
  <c r="BK170"/>
  <c r="J166"/>
  <c r="J159"/>
  <c r="BK148"/>
  <c r="BK139"/>
  <c r="BK124"/>
  <c r="J115"/>
  <c r="J109"/>
  <c i="3" r="BK216"/>
  <c r="J211"/>
  <c r="BK208"/>
  <c r="J205"/>
  <c r="BK202"/>
  <c r="BK197"/>
  <c r="J194"/>
  <c r="BK184"/>
  <c r="J179"/>
  <c r="BK174"/>
  <c r="J168"/>
  <c r="BK159"/>
  <c r="J154"/>
  <c r="J147"/>
  <c r="J127"/>
  <c r="J116"/>
  <c r="J111"/>
  <c r="J101"/>
  <c i="2" r="J309"/>
  <c r="BK299"/>
  <c r="J297"/>
  <c r="BK295"/>
  <c r="BK291"/>
  <c r="BK288"/>
  <c r="J284"/>
  <c r="J273"/>
  <c r="J269"/>
  <c r="BK266"/>
  <c r="BK261"/>
  <c r="J242"/>
  <c r="J239"/>
  <c r="J230"/>
  <c r="J226"/>
  <c r="J213"/>
  <c r="J210"/>
  <c r="J209"/>
  <c r="J208"/>
  <c r="J205"/>
  <c r="J203"/>
  <c r="J201"/>
  <c r="J200"/>
  <c r="J191"/>
  <c r="J186"/>
  <c r="BK172"/>
  <c r="J163"/>
  <c r="BK155"/>
  <c r="BK145"/>
  <c r="BK142"/>
  <c r="J135"/>
  <c r="BK128"/>
  <c r="J110"/>
  <c r="BK105"/>
  <c i="11" r="BK86"/>
  <c i="10" r="BK203"/>
  <c r="BK197"/>
  <c r="J194"/>
  <c r="J183"/>
  <c r="BK178"/>
  <c r="BK173"/>
  <c r="BK169"/>
  <c r="J162"/>
  <c r="BK154"/>
  <c r="J152"/>
  <c r="J148"/>
  <c r="J140"/>
  <c r="BK132"/>
  <c r="J126"/>
  <c r="J120"/>
  <c r="BK114"/>
  <c r="J111"/>
  <c r="BK104"/>
  <c r="J96"/>
  <c r="BK89"/>
  <c i="9" r="BK199"/>
  <c r="J187"/>
  <c r="BK159"/>
  <c r="BK151"/>
  <c r="J133"/>
  <c r="J124"/>
  <c r="BK116"/>
  <c r="J113"/>
  <c r="BK104"/>
  <c i="8" r="J111"/>
  <c r="J89"/>
  <c i="7" r="J230"/>
  <c r="BK220"/>
  <c r="J211"/>
  <c r="BK203"/>
  <c r="BK198"/>
  <c r="BK190"/>
  <c r="J177"/>
  <c r="BK152"/>
  <c r="BK144"/>
  <c r="J133"/>
  <c r="J123"/>
  <c r="BK109"/>
  <c i="6" r="BK356"/>
  <c r="BK351"/>
  <c r="BK340"/>
  <c r="BK335"/>
  <c r="BK328"/>
  <c r="BK314"/>
  <c r="BK309"/>
  <c r="J300"/>
  <c r="J293"/>
  <c r="BK277"/>
  <c r="J275"/>
  <c r="J267"/>
  <c r="BK260"/>
  <c r="J251"/>
  <c r="BK244"/>
  <c r="BK230"/>
  <c r="BK219"/>
  <c r="J208"/>
  <c r="J199"/>
  <c r="J193"/>
  <c r="BK169"/>
  <c r="BK163"/>
  <c r="BK156"/>
  <c r="J149"/>
  <c r="J142"/>
  <c r="J133"/>
  <c r="BK118"/>
  <c i="5" r="BK318"/>
  <c r="J299"/>
  <c r="BK282"/>
  <c r="BK254"/>
  <c r="BK250"/>
  <c r="J231"/>
  <c r="J224"/>
  <c r="BK216"/>
  <c r="BK210"/>
  <c r="BK200"/>
  <c r="J192"/>
  <c r="BK187"/>
  <c r="BK182"/>
  <c r="BK174"/>
  <c r="J143"/>
  <c r="BK121"/>
  <c r="BK115"/>
  <c i="4" r="BK207"/>
  <c r="BK199"/>
  <c r="J195"/>
  <c r="J193"/>
  <c r="BK187"/>
  <c r="BK178"/>
  <c r="J163"/>
  <c r="J154"/>
  <c r="BK131"/>
  <c r="J118"/>
  <c r="BK110"/>
  <c i="3" r="BK219"/>
  <c r="BK213"/>
  <c r="J202"/>
  <c r="J192"/>
  <c r="J184"/>
  <c r="BK170"/>
  <c r="J162"/>
  <c r="BK127"/>
  <c r="J112"/>
  <c i="2" r="BK312"/>
  <c r="J291"/>
  <c r="BK282"/>
  <c r="BK276"/>
  <c r="BK236"/>
  <c r="BK213"/>
  <c r="J199"/>
  <c r="J189"/>
  <c r="J172"/>
  <c r="J165"/>
  <c r="J150"/>
  <c r="J145"/>
  <c r="BK132"/>
  <c r="J108"/>
  <c i="11" r="J92"/>
  <c r="J86"/>
  <c i="10" r="J204"/>
  <c r="BK199"/>
  <c r="J190"/>
  <c r="BK177"/>
  <c r="BK174"/>
  <c r="BK167"/>
  <c r="J164"/>
  <c r="BK156"/>
  <c r="J147"/>
  <c r="J139"/>
  <c r="BK136"/>
  <c r="BK133"/>
  <c r="J130"/>
  <c r="J128"/>
  <c r="BK118"/>
  <c r="J116"/>
  <c r="BK109"/>
  <c r="BK105"/>
  <c r="BK102"/>
  <c r="BK98"/>
  <c r="J92"/>
  <c i="9" r="BK201"/>
  <c r="J191"/>
  <c r="J177"/>
  <c r="BK163"/>
  <c r="J159"/>
  <c r="J149"/>
  <c r="BK129"/>
  <c r="J118"/>
  <c r="BK106"/>
  <c i="8" r="J106"/>
  <c r="J98"/>
  <c i="7" r="J222"/>
  <c r="BK213"/>
  <c r="J208"/>
  <c r="J187"/>
  <c r="BK177"/>
  <c r="BK159"/>
  <c r="BK147"/>
  <c r="J141"/>
  <c r="J137"/>
  <c r="J107"/>
  <c r="J100"/>
  <c i="6" r="J351"/>
  <c r="J333"/>
  <c r="J326"/>
  <c r="BK115"/>
  <c r="BK103"/>
  <c i="5" r="BK317"/>
  <c r="J310"/>
  <c r="BK299"/>
  <c r="J286"/>
  <c r="BK262"/>
  <c r="BK251"/>
  <c r="J218"/>
  <c r="BK212"/>
  <c r="J210"/>
  <c r="J208"/>
  <c r="BK203"/>
  <c r="BK194"/>
  <c r="J183"/>
  <c r="J180"/>
  <c r="J176"/>
  <c r="J170"/>
  <c r="BK161"/>
  <c r="BK147"/>
  <c r="BK118"/>
  <c i="4" r="BK213"/>
  <c r="J211"/>
  <c r="J184"/>
  <c r="J174"/>
  <c r="BK163"/>
  <c r="BK149"/>
  <c r="J139"/>
  <c r="BK128"/>
  <c r="BK126"/>
  <c r="BK114"/>
  <c i="3" r="BK227"/>
  <c r="BK222"/>
  <c r="J219"/>
  <c r="BK214"/>
  <c r="BK206"/>
  <c r="J200"/>
  <c r="BK192"/>
  <c r="J173"/>
  <c r="J159"/>
  <c r="J144"/>
  <c r="BK132"/>
  <c r="BK124"/>
  <c r="J103"/>
  <c i="2" r="BK309"/>
  <c r="J298"/>
  <c r="J293"/>
  <c r="BK286"/>
  <c r="J279"/>
  <c r="BK263"/>
  <c r="BK242"/>
  <c r="BK227"/>
  <c r="BK218"/>
  <c r="BK214"/>
  <c r="J193"/>
  <c r="BK158"/>
  <c r="J153"/>
  <c r="J116"/>
  <c i="10" r="J208"/>
  <c r="BK204"/>
  <c r="J200"/>
  <c r="J195"/>
  <c r="BK191"/>
  <c r="J187"/>
  <c r="BK183"/>
  <c r="BK180"/>
  <c r="J174"/>
  <c r="J166"/>
  <c r="BK162"/>
  <c r="J155"/>
  <c r="BK149"/>
  <c r="J141"/>
  <c r="J136"/>
  <c r="J127"/>
  <c r="J124"/>
  <c r="J119"/>
  <c r="BK103"/>
  <c r="J99"/>
  <c r="BK90"/>
  <c i="9" r="BK202"/>
  <c r="J178"/>
  <c r="BK170"/>
  <c r="J162"/>
  <c r="J146"/>
  <c r="J134"/>
  <c r="BK120"/>
  <c r="J97"/>
  <c i="8" r="J96"/>
  <c r="J88"/>
  <c i="7" r="BK232"/>
  <c r="BK228"/>
  <c r="BK215"/>
  <c r="J205"/>
  <c r="J200"/>
  <c r="BK187"/>
  <c r="J178"/>
  <c r="BK150"/>
  <c r="BK127"/>
  <c r="BK117"/>
  <c r="J104"/>
  <c r="J94"/>
  <c i="6" r="BK357"/>
  <c r="BK350"/>
  <c r="BK334"/>
  <c r="J328"/>
  <c r="J322"/>
  <c r="J315"/>
  <c r="BK312"/>
  <c r="BK306"/>
  <c r="BK295"/>
  <c r="J290"/>
  <c r="J279"/>
  <c r="BK272"/>
  <c r="BK264"/>
  <c r="BK255"/>
  <c r="BK246"/>
  <c r="J234"/>
  <c r="BK221"/>
  <c r="J214"/>
  <c r="J206"/>
  <c r="J201"/>
  <c r="BK193"/>
  <c r="J180"/>
  <c r="BK173"/>
  <c r="BK164"/>
  <c r="J159"/>
  <c r="BK154"/>
  <c r="BK150"/>
  <c r="J143"/>
  <c r="BK120"/>
  <c r="J115"/>
  <c r="J103"/>
  <c i="5" r="BK310"/>
  <c r="J300"/>
  <c r="BK261"/>
  <c r="BK255"/>
  <c r="J248"/>
  <c r="BK242"/>
  <c r="BK231"/>
  <c r="J216"/>
  <c r="J207"/>
  <c r="J202"/>
  <c r="J199"/>
  <c r="BK195"/>
  <c r="BK190"/>
  <c r="BK188"/>
  <c r="J163"/>
  <c r="BK144"/>
  <c r="J119"/>
  <c r="J112"/>
  <c i="4" r="BK174"/>
  <c r="BK159"/>
  <c r="J153"/>
  <c r="J148"/>
  <c r="J141"/>
  <c r="J130"/>
  <c r="J124"/>
  <c r="J116"/>
  <c r="J108"/>
  <c i="3" r="J220"/>
  <c r="BK190"/>
  <c r="J176"/>
  <c r="J170"/>
  <c r="BK162"/>
  <c r="J153"/>
  <c r="J140"/>
  <c r="J128"/>
  <c r="J117"/>
  <c r="BK110"/>
  <c r="BK104"/>
  <c i="2" r="J316"/>
  <c r="BK307"/>
  <c r="J301"/>
  <c r="J294"/>
  <c r="J282"/>
  <c r="BK268"/>
  <c r="J241"/>
  <c r="BK226"/>
  <c r="BK215"/>
  <c r="BK193"/>
  <c r="BK167"/>
  <c r="BK163"/>
  <c r="BK159"/>
  <c r="BK153"/>
  <c r="J148"/>
  <c r="BK146"/>
  <c r="BK134"/>
  <c r="BK124"/>
  <c i="11" r="F37"/>
  <c i="10" r="BK188"/>
  <c r="J182"/>
  <c r="J175"/>
  <c r="J169"/>
  <c r="BK151"/>
  <c r="BK144"/>
  <c r="BK134"/>
  <c r="J123"/>
  <c r="BK117"/>
  <c r="J112"/>
  <c r="J109"/>
  <c r="J100"/>
  <c r="J95"/>
  <c r="J91"/>
  <c i="9" r="J201"/>
  <c r="BK187"/>
  <c r="J175"/>
  <c r="BK164"/>
  <c r="BK142"/>
  <c r="BK122"/>
  <c r="J116"/>
  <c r="J104"/>
  <c i="8" r="BK114"/>
  <c r="BK104"/>
  <c r="BK93"/>
  <c i="7" r="J232"/>
  <c r="J228"/>
  <c r="BK219"/>
  <c r="BK208"/>
  <c r="J193"/>
  <c r="J185"/>
  <c r="BK182"/>
  <c r="J173"/>
  <c r="J159"/>
  <c r="J143"/>
  <c r="BK133"/>
  <c r="J127"/>
  <c r="J120"/>
  <c r="J109"/>
  <c r="BK96"/>
  <c i="6" r="J353"/>
  <c r="BK333"/>
  <c r="J316"/>
  <c r="J312"/>
  <c r="BK307"/>
  <c r="BK300"/>
  <c r="BK287"/>
  <c r="BK279"/>
  <c r="J274"/>
  <c r="J270"/>
  <c r="J264"/>
  <c r="J258"/>
  <c r="BK248"/>
  <c r="J242"/>
  <c r="J230"/>
  <c r="BK217"/>
  <c r="BK208"/>
  <c r="J203"/>
  <c r="J195"/>
  <c r="BK179"/>
  <c r="J169"/>
  <c r="J163"/>
  <c r="J150"/>
  <c r="J147"/>
  <c r="BK136"/>
  <c r="J120"/>
  <c r="J117"/>
  <c r="BK104"/>
  <c i="5" r="BK347"/>
  <c r="J344"/>
  <c r="J319"/>
  <c r="J314"/>
  <c r="BK312"/>
  <c r="J260"/>
  <c r="BK256"/>
  <c r="J255"/>
  <c r="BK248"/>
  <c r="BK245"/>
  <c r="BK236"/>
  <c r="J233"/>
  <c r="BK228"/>
  <c r="J227"/>
  <c r="BK224"/>
  <c r="J219"/>
  <c r="J212"/>
  <c r="J209"/>
  <c r="J206"/>
  <c r="BK199"/>
  <c r="J190"/>
  <c r="J187"/>
  <c r="BK184"/>
  <c r="BK180"/>
  <c r="J172"/>
  <c r="J168"/>
  <c r="J161"/>
  <c r="J159"/>
  <c r="J147"/>
  <c r="J139"/>
  <c r="J115"/>
  <c i="4" r="J212"/>
  <c r="J207"/>
  <c r="BK204"/>
  <c r="BK198"/>
  <c r="BK195"/>
  <c r="BK193"/>
  <c r="BK189"/>
  <c r="BK185"/>
  <c r="BK182"/>
  <c r="J168"/>
  <c r="BK161"/>
  <c r="BK153"/>
  <c r="J143"/>
  <c r="J128"/>
  <c r="J121"/>
  <c r="J110"/>
  <c r="BK107"/>
  <c i="3" r="BK221"/>
  <c r="J214"/>
  <c r="J209"/>
  <c r="J206"/>
  <c r="J203"/>
  <c r="BK200"/>
  <c r="J195"/>
  <c r="J190"/>
  <c r="BK181"/>
  <c r="BK176"/>
  <c r="BK173"/>
  <c r="J163"/>
  <c r="BK155"/>
  <c r="BK151"/>
  <c r="BK130"/>
  <c r="J118"/>
  <c r="BK112"/>
  <c r="J104"/>
  <c i="2" r="J312"/>
  <c r="BK301"/>
  <c r="BK298"/>
  <c r="J296"/>
  <c r="BK293"/>
  <c r="J290"/>
  <c r="J287"/>
  <c r="BK283"/>
  <c r="BK271"/>
  <c r="J268"/>
  <c r="J263"/>
  <c r="BK259"/>
  <c r="BK241"/>
  <c r="BK237"/>
  <c r="J227"/>
  <c r="BK222"/>
  <c r="BK210"/>
  <c r="BK209"/>
  <c r="BK208"/>
  <c r="BK205"/>
  <c r="BK203"/>
  <c r="BK201"/>
  <c r="BK200"/>
  <c r="J197"/>
  <c r="BK189"/>
  <c r="BK164"/>
  <c r="J161"/>
  <c r="BK147"/>
  <c r="J144"/>
  <c r="BK140"/>
  <c r="J134"/>
  <c r="BK116"/>
  <c r="BK108"/>
  <c i="5" l="1" r="P315"/>
  <c r="T315"/>
  <c r="R315"/>
  <c i="11" r="P84"/>
  <c r="P83"/>
  <c i="1" r="AU65"/>
  <c i="2" r="R104"/>
  <c r="P115"/>
  <c r="BK149"/>
  <c r="J149"/>
  <c r="J68"/>
  <c r="BK196"/>
  <c r="J196"/>
  <c r="J69"/>
  <c r="P207"/>
  <c r="R211"/>
  <c r="P225"/>
  <c r="R229"/>
  <c r="R240"/>
  <c r="R278"/>
  <c r="BK308"/>
  <c r="J308"/>
  <c r="J80"/>
  <c i="3" r="P102"/>
  <c r="R109"/>
  <c r="R126"/>
  <c r="P129"/>
  <c r="P165"/>
  <c r="R199"/>
  <c r="R212"/>
  <c r="R217"/>
  <c i="4" r="P105"/>
  <c r="P120"/>
  <c r="P129"/>
  <c r="BK144"/>
  <c r="J144"/>
  <c r="J71"/>
  <c r="BK152"/>
  <c r="J152"/>
  <c r="J72"/>
  <c r="T152"/>
  <c r="R157"/>
  <c r="BK167"/>
  <c r="J167"/>
  <c r="J75"/>
  <c r="T167"/>
  <c r="R171"/>
  <c r="R186"/>
  <c r="BK196"/>
  <c r="J196"/>
  <c r="J79"/>
  <c r="BK203"/>
  <c r="J203"/>
  <c r="J80"/>
  <c r="T203"/>
  <c r="T206"/>
  <c i="5" r="T113"/>
  <c r="P120"/>
  <c r="P158"/>
  <c r="BK167"/>
  <c r="BK177"/>
  <c r="J177"/>
  <c r="J72"/>
  <c r="R177"/>
  <c r="R185"/>
  <c r="P193"/>
  <c r="P198"/>
  <c r="BK220"/>
  <c r="J220"/>
  <c r="J77"/>
  <c r="BK230"/>
  <c r="J230"/>
  <c r="J78"/>
  <c r="BK235"/>
  <c r="J235"/>
  <c r="J79"/>
  <c r="R235"/>
  <c r="R246"/>
  <c r="T259"/>
  <c r="P302"/>
  <c i="6" r="P102"/>
  <c r="BK106"/>
  <c r="J106"/>
  <c r="J62"/>
  <c r="BK145"/>
  <c r="J145"/>
  <c r="J63"/>
  <c r="T145"/>
  <c r="R151"/>
  <c r="P196"/>
  <c r="T205"/>
  <c r="R211"/>
  <c r="R243"/>
  <c r="T250"/>
  <c r="R278"/>
  <c r="P302"/>
  <c r="BK317"/>
  <c r="J317"/>
  <c r="J75"/>
  <c r="R317"/>
  <c r="T330"/>
  <c r="T337"/>
  <c r="BK352"/>
  <c r="J352"/>
  <c r="J79"/>
  <c r="T352"/>
  <c r="P355"/>
  <c i="7" r="T93"/>
  <c r="T114"/>
  <c r="P124"/>
  <c r="P146"/>
  <c r="R158"/>
  <c r="P184"/>
  <c r="T204"/>
  <c r="R221"/>
  <c i="8" r="R86"/>
  <c r="R95"/>
  <c r="R108"/>
  <c r="R107"/>
  <c i="9" r="R96"/>
  <c r="BK127"/>
  <c r="J127"/>
  <c r="J64"/>
  <c r="BK148"/>
  <c r="J148"/>
  <c r="J65"/>
  <c r="R148"/>
  <c r="BK158"/>
  <c r="J158"/>
  <c r="J67"/>
  <c r="T174"/>
  <c r="T186"/>
  <c r="P193"/>
  <c r="BK198"/>
  <c r="J198"/>
  <c r="J73"/>
  <c i="10" r="BK87"/>
  <c i="2" r="P104"/>
  <c r="T115"/>
  <c r="T143"/>
  <c r="R149"/>
  <c r="R196"/>
  <c r="BK211"/>
  <c r="J211"/>
  <c r="J73"/>
  <c r="BK225"/>
  <c r="J225"/>
  <c r="J74"/>
  <c r="R225"/>
  <c r="P229"/>
  <c r="P240"/>
  <c r="P278"/>
  <c r="P292"/>
  <c r="BK300"/>
  <c r="J300"/>
  <c r="J79"/>
  <c r="T300"/>
  <c r="P308"/>
  <c i="3" r="BK102"/>
  <c r="J102"/>
  <c r="J66"/>
  <c r="BK109"/>
  <c r="J109"/>
  <c r="J67"/>
  <c r="BK126"/>
  <c r="T126"/>
  <c r="R129"/>
  <c r="R165"/>
  <c r="T199"/>
  <c r="BK217"/>
  <c r="J217"/>
  <c r="J75"/>
  <c i="4" r="R105"/>
  <c r="R120"/>
  <c r="R129"/>
  <c r="BK138"/>
  <c r="R138"/>
  <c r="R144"/>
  <c r="P160"/>
  <c r="BK186"/>
  <c r="J186"/>
  <c r="J77"/>
  <c r="BK192"/>
  <c r="J192"/>
  <c r="J78"/>
  <c r="T192"/>
  <c r="T196"/>
  <c r="BK206"/>
  <c r="J206"/>
  <c r="J81"/>
  <c i="5" r="R113"/>
  <c r="T120"/>
  <c r="T158"/>
  <c r="T167"/>
  <c r="P177"/>
  <c r="P185"/>
  <c r="T193"/>
  <c r="T198"/>
  <c r="P217"/>
  <c r="R220"/>
  <c r="T230"/>
  <c r="T235"/>
  <c r="T246"/>
  <c r="R259"/>
  <c r="T302"/>
  <c r="R342"/>
  <c i="6" r="P106"/>
  <c r="P145"/>
  <c r="T151"/>
  <c r="R196"/>
  <c r="P205"/>
  <c r="P211"/>
  <c r="BK250"/>
  <c r="J250"/>
  <c r="J72"/>
  <c r="BK278"/>
  <c r="J278"/>
  <c r="J73"/>
  <c r="BK302"/>
  <c r="J302"/>
  <c r="J74"/>
  <c r="T302"/>
  <c r="T317"/>
  <c r="P330"/>
  <c r="P337"/>
  <c r="T344"/>
  <c r="P352"/>
  <c r="R355"/>
  <c i="7" r="BK93"/>
  <c r="BK114"/>
  <c r="J114"/>
  <c r="J63"/>
  <c r="R124"/>
  <c r="R146"/>
  <c r="T158"/>
  <c r="T184"/>
  <c r="R204"/>
  <c r="T221"/>
  <c i="8" r="BK95"/>
  <c r="J95"/>
  <c r="J62"/>
  <c r="P108"/>
  <c r="P107"/>
  <c i="9" r="P96"/>
  <c r="T127"/>
  <c r="P148"/>
  <c r="R153"/>
  <c r="R158"/>
  <c r="BK174"/>
  <c r="J174"/>
  <c r="J69"/>
  <c r="BK186"/>
  <c r="J186"/>
  <c r="J70"/>
  <c r="BK193"/>
  <c r="J193"/>
  <c r="J72"/>
  <c r="T193"/>
  <c r="R198"/>
  <c i="10" r="R87"/>
  <c r="P142"/>
  <c r="BK150"/>
  <c r="J150"/>
  <c r="J62"/>
  <c r="R150"/>
  <c r="BK158"/>
  <c r="J158"/>
  <c r="J63"/>
  <c r="R158"/>
  <c r="P165"/>
  <c r="BK198"/>
  <c r="J198"/>
  <c r="J65"/>
  <c r="R198"/>
  <c r="P205"/>
  <c i="2" r="BK104"/>
  <c r="J104"/>
  <c r="J65"/>
  <c r="BK115"/>
  <c r="J115"/>
  <c r="J66"/>
  <c r="BK143"/>
  <c r="J143"/>
  <c r="J67"/>
  <c r="R143"/>
  <c r="T149"/>
  <c r="T196"/>
  <c r="T207"/>
  <c r="P211"/>
  <c r="T225"/>
  <c r="T229"/>
  <c r="T240"/>
  <c r="T278"/>
  <c r="T292"/>
  <c r="P300"/>
  <c r="R308"/>
  <c i="3" r="T102"/>
  <c r="P109"/>
  <c r="BK129"/>
  <c r="J129"/>
  <c r="J71"/>
  <c r="BK165"/>
  <c r="J165"/>
  <c r="J72"/>
  <c r="BK199"/>
  <c r="J199"/>
  <c r="J73"/>
  <c r="BK212"/>
  <c r="J212"/>
  <c r="J74"/>
  <c r="T212"/>
  <c r="T217"/>
  <c i="4" r="T105"/>
  <c r="T120"/>
  <c r="T129"/>
  <c r="T138"/>
  <c r="T144"/>
  <c r="R152"/>
  <c r="P157"/>
  <c r="T157"/>
  <c r="R160"/>
  <c r="P167"/>
  <c r="P171"/>
  <c r="P186"/>
  <c r="P192"/>
  <c r="P196"/>
  <c r="P203"/>
  <c r="P206"/>
  <c i="5" r="BK113"/>
  <c r="J113"/>
  <c r="J66"/>
  <c r="R120"/>
  <c r="R158"/>
  <c r="P167"/>
  <c r="T177"/>
  <c r="BK193"/>
  <c r="J193"/>
  <c r="J74"/>
  <c r="BK198"/>
  <c r="J198"/>
  <c r="J75"/>
  <c r="BK217"/>
  <c r="J217"/>
  <c r="J76"/>
  <c r="R217"/>
  <c r="P220"/>
  <c r="P230"/>
  <c r="P235"/>
  <c r="P246"/>
  <c r="P259"/>
  <c r="R302"/>
  <c r="P342"/>
  <c i="6" r="R102"/>
  <c r="R106"/>
  <c r="BK151"/>
  <c r="J151"/>
  <c r="J64"/>
  <c r="T196"/>
  <c r="BK205"/>
  <c r="J205"/>
  <c r="J68"/>
  <c r="BK211"/>
  <c r="J211"/>
  <c r="J70"/>
  <c r="BK243"/>
  <c r="J243"/>
  <c r="J71"/>
  <c r="T243"/>
  <c r="R250"/>
  <c r="T278"/>
  <c r="R302"/>
  <c r="R330"/>
  <c r="BK344"/>
  <c r="J344"/>
  <c r="J78"/>
  <c r="P344"/>
  <c r="R352"/>
  <c r="T355"/>
  <c i="7" r="R93"/>
  <c r="R92"/>
  <c r="R114"/>
  <c r="BK124"/>
  <c r="J124"/>
  <c r="J65"/>
  <c r="BK146"/>
  <c r="J146"/>
  <c r="J66"/>
  <c r="BK158"/>
  <c r="J158"/>
  <c r="J68"/>
  <c r="BK184"/>
  <c r="J184"/>
  <c r="J69"/>
  <c r="BK204"/>
  <c r="J204"/>
  <c r="J70"/>
  <c r="BK221"/>
  <c r="J221"/>
  <c r="J71"/>
  <c i="8" r="BK86"/>
  <c r="J86"/>
  <c r="J61"/>
  <c r="T86"/>
  <c r="T95"/>
  <c r="BK108"/>
  <c r="J108"/>
  <c r="J64"/>
  <c i="9" r="BK96"/>
  <c r="R127"/>
  <c r="T148"/>
  <c r="P153"/>
  <c r="T158"/>
  <c r="P174"/>
  <c r="R186"/>
  <c r="R193"/>
  <c r="R192"/>
  <c r="P198"/>
  <c i="10" r="P87"/>
  <c r="P86"/>
  <c i="1" r="AU64"/>
  <c i="10" r="BK142"/>
  <c r="J142"/>
  <c r="J61"/>
  <c r="R142"/>
  <c r="P150"/>
  <c r="T150"/>
  <c r="P158"/>
  <c r="T158"/>
  <c r="R165"/>
  <c r="P198"/>
  <c r="BK205"/>
  <c r="J205"/>
  <c r="J66"/>
  <c r="T205"/>
  <c i="2" r="T104"/>
  <c r="T103"/>
  <c r="R115"/>
  <c r="P143"/>
  <c r="P149"/>
  <c r="P196"/>
  <c r="BK207"/>
  <c r="R207"/>
  <c r="T211"/>
  <c r="BK229"/>
  <c r="J229"/>
  <c r="J75"/>
  <c r="BK240"/>
  <c r="J240"/>
  <c r="J76"/>
  <c r="BK278"/>
  <c r="J278"/>
  <c r="J77"/>
  <c r="BK292"/>
  <c r="J292"/>
  <c r="J78"/>
  <c r="R292"/>
  <c r="R300"/>
  <c r="T308"/>
  <c i="3" r="R102"/>
  <c r="R99"/>
  <c r="T109"/>
  <c r="P126"/>
  <c r="T129"/>
  <c r="T165"/>
  <c r="P199"/>
  <c r="P212"/>
  <c r="P217"/>
  <c i="4" r="BK105"/>
  <c r="J105"/>
  <c r="J65"/>
  <c r="BK120"/>
  <c r="J120"/>
  <c r="J66"/>
  <c r="BK129"/>
  <c r="J129"/>
  <c r="J67"/>
  <c r="P138"/>
  <c r="P144"/>
  <c r="P152"/>
  <c r="BK157"/>
  <c r="J157"/>
  <c r="J73"/>
  <c r="BK160"/>
  <c r="J160"/>
  <c r="J74"/>
  <c r="T160"/>
  <c r="R167"/>
  <c r="BK171"/>
  <c r="J171"/>
  <c r="J76"/>
  <c r="T171"/>
  <c r="T186"/>
  <c r="R192"/>
  <c r="R196"/>
  <c r="R203"/>
  <c r="R206"/>
  <c i="5" r="P113"/>
  <c r="P110"/>
  <c r="BK120"/>
  <c r="J120"/>
  <c r="J67"/>
  <c r="BK158"/>
  <c r="J158"/>
  <c r="J68"/>
  <c r="R167"/>
  <c r="BK185"/>
  <c r="J185"/>
  <c r="J73"/>
  <c r="T185"/>
  <c r="R193"/>
  <c r="R198"/>
  <c r="T217"/>
  <c r="T220"/>
  <c r="R230"/>
  <c r="BK246"/>
  <c r="J246"/>
  <c r="J80"/>
  <c r="BK259"/>
  <c r="J259"/>
  <c r="J81"/>
  <c r="BK302"/>
  <c r="J302"/>
  <c r="J82"/>
  <c r="BK342"/>
  <c r="J342"/>
  <c r="J84"/>
  <c r="T342"/>
  <c i="6" r="BK102"/>
  <c r="J102"/>
  <c r="J61"/>
  <c r="T102"/>
  <c r="T106"/>
  <c r="R145"/>
  <c r="P151"/>
  <c r="BK196"/>
  <c r="J196"/>
  <c r="J65"/>
  <c r="R205"/>
  <c r="T211"/>
  <c r="P243"/>
  <c r="P250"/>
  <c r="P278"/>
  <c r="P317"/>
  <c r="BK330"/>
  <c r="J330"/>
  <c r="J76"/>
  <c r="BK337"/>
  <c r="J337"/>
  <c r="J77"/>
  <c r="R337"/>
  <c r="R344"/>
  <c r="BK355"/>
  <c r="J355"/>
  <c r="J80"/>
  <c i="7" r="P93"/>
  <c r="P114"/>
  <c r="T124"/>
  <c r="T146"/>
  <c r="P158"/>
  <c r="R184"/>
  <c r="P204"/>
  <c r="P221"/>
  <c i="8" r="P86"/>
  <c r="P95"/>
  <c r="T108"/>
  <c r="T107"/>
  <c i="9" r="T96"/>
  <c r="T95"/>
  <c r="P127"/>
  <c r="BK153"/>
  <c r="J153"/>
  <c r="J66"/>
  <c r="T153"/>
  <c r="P158"/>
  <c r="R174"/>
  <c r="P186"/>
  <c r="T198"/>
  <c i="10" r="T87"/>
  <c r="T86"/>
  <c r="T142"/>
  <c r="BK165"/>
  <c r="J165"/>
  <c r="J64"/>
  <c r="T165"/>
  <c r="T198"/>
  <c r="R205"/>
  <c i="2" r="E50"/>
  <c r="BE132"/>
  <c r="BE148"/>
  <c r="BE150"/>
  <c r="BE152"/>
  <c r="BE154"/>
  <c r="BE159"/>
  <c r="BE160"/>
  <c r="BE167"/>
  <c r="BE188"/>
  <c r="BE193"/>
  <c r="BE195"/>
  <c r="BE199"/>
  <c r="BE200"/>
  <c r="BE201"/>
  <c r="BE203"/>
  <c r="BE205"/>
  <c r="BE208"/>
  <c r="BE209"/>
  <c r="BE210"/>
  <c r="BE215"/>
  <c r="BE216"/>
  <c r="BE233"/>
  <c r="BE237"/>
  <c r="BE276"/>
  <c r="BE277"/>
  <c r="BE279"/>
  <c r="BE294"/>
  <c r="BE310"/>
  <c r="BK204"/>
  <c r="J204"/>
  <c r="J70"/>
  <c i="3" r="J58"/>
  <c r="F95"/>
  <c r="BE105"/>
  <c r="BE107"/>
  <c r="BE128"/>
  <c r="BE132"/>
  <c r="BE166"/>
  <c r="BE170"/>
  <c r="BE184"/>
  <c r="BE186"/>
  <c r="BE190"/>
  <c r="BE213"/>
  <c r="BE224"/>
  <c i="4" r="E50"/>
  <c r="J58"/>
  <c r="J97"/>
  <c r="BE115"/>
  <c r="BE127"/>
  <c r="BE128"/>
  <c r="BE130"/>
  <c r="BE134"/>
  <c r="BE136"/>
  <c r="BE141"/>
  <c r="BE145"/>
  <c r="BE149"/>
  <c r="BE154"/>
  <c r="BE158"/>
  <c r="BE174"/>
  <c r="BE180"/>
  <c r="BE184"/>
  <c r="BE185"/>
  <c r="BE187"/>
  <c r="BE191"/>
  <c r="BE193"/>
  <c r="BE194"/>
  <c r="BE195"/>
  <c r="BE197"/>
  <c r="BE204"/>
  <c r="BE205"/>
  <c r="BE207"/>
  <c r="BE212"/>
  <c r="BK135"/>
  <c r="J135"/>
  <c r="J68"/>
  <c i="5" r="J56"/>
  <c r="BE117"/>
  <c r="BE139"/>
  <c r="BE146"/>
  <c r="BE163"/>
  <c r="BE178"/>
  <c r="BE179"/>
  <c r="BE189"/>
  <c r="BE191"/>
  <c r="BE192"/>
  <c r="BE194"/>
  <c r="BE195"/>
  <c r="BE201"/>
  <c r="BE205"/>
  <c r="BE209"/>
  <c r="BE214"/>
  <c r="BE219"/>
  <c r="BE224"/>
  <c r="BE225"/>
  <c r="BE227"/>
  <c r="BE228"/>
  <c r="BE232"/>
  <c r="BE242"/>
  <c r="BE249"/>
  <c r="BE250"/>
  <c r="BE261"/>
  <c r="BE272"/>
  <c r="BE282"/>
  <c r="BE304"/>
  <c r="BE318"/>
  <c r="BE347"/>
  <c r="BE350"/>
  <c i="6" r="E48"/>
  <c r="J96"/>
  <c r="BE107"/>
  <c r="BE129"/>
  <c r="BE136"/>
  <c r="BE150"/>
  <c r="BE162"/>
  <c r="BE164"/>
  <c r="BE171"/>
  <c r="BE173"/>
  <c r="BE175"/>
  <c r="BE189"/>
  <c r="BE193"/>
  <c r="BE198"/>
  <c r="BE207"/>
  <c r="BE212"/>
  <c r="BE215"/>
  <c r="BE227"/>
  <c r="BE229"/>
  <c r="BE231"/>
  <c r="BE238"/>
  <c r="BE242"/>
  <c r="BE246"/>
  <c r="BE251"/>
  <c r="BE260"/>
  <c r="BE264"/>
  <c r="BE266"/>
  <c r="BE272"/>
  <c r="BE274"/>
  <c r="BE275"/>
  <c r="BE276"/>
  <c r="BE279"/>
  <c r="BE285"/>
  <c r="BE290"/>
  <c r="BE292"/>
  <c r="BE293"/>
  <c r="BE297"/>
  <c r="BE303"/>
  <c r="BE309"/>
  <c r="BE310"/>
  <c r="BE311"/>
  <c r="BE314"/>
  <c r="BE319"/>
  <c r="BE334"/>
  <c r="BE339"/>
  <c r="BE340"/>
  <c i="7" r="J54"/>
  <c r="F88"/>
  <c r="BE98"/>
  <c r="BE100"/>
  <c r="BE104"/>
  <c r="BE134"/>
  <c r="BE137"/>
  <c r="BE138"/>
  <c r="BE143"/>
  <c r="BE152"/>
  <c r="BE166"/>
  <c r="BE171"/>
  <c r="BE178"/>
  <c r="BE198"/>
  <c r="BE210"/>
  <c r="BE211"/>
  <c r="BE220"/>
  <c i="8" r="F55"/>
  <c r="BE88"/>
  <c i="9" r="J54"/>
  <c r="J88"/>
  <c r="BE104"/>
  <c r="BE114"/>
  <c r="BE129"/>
  <c r="BE144"/>
  <c r="BE149"/>
  <c r="BE154"/>
  <c r="BE159"/>
  <c r="BE162"/>
  <c r="BE165"/>
  <c r="BE169"/>
  <c r="BE180"/>
  <c r="BE191"/>
  <c r="BE202"/>
  <c r="BE204"/>
  <c r="BK203"/>
  <c r="J203"/>
  <c r="J74"/>
  <c i="10" r="F55"/>
  <c r="BE90"/>
  <c r="BE92"/>
  <c r="BE98"/>
  <c r="BE102"/>
  <c r="BE107"/>
  <c r="BE113"/>
  <c r="BE116"/>
  <c r="BE117"/>
  <c r="BE118"/>
  <c r="BE119"/>
  <c r="BE127"/>
  <c r="BE130"/>
  <c r="BE132"/>
  <c r="BE139"/>
  <c r="BE140"/>
  <c r="BE147"/>
  <c r="BE152"/>
  <c r="BE153"/>
  <c r="BE154"/>
  <c r="BE155"/>
  <c r="BE156"/>
  <c r="BE157"/>
  <c r="BE162"/>
  <c r="BE163"/>
  <c r="BE172"/>
  <c r="BE173"/>
  <c r="BE176"/>
  <c r="BE177"/>
  <c r="BE178"/>
  <c r="BE181"/>
  <c r="BE183"/>
  <c r="BE187"/>
  <c r="BE193"/>
  <c r="BE194"/>
  <c r="BE203"/>
  <c i="2" r="J56"/>
  <c r="F99"/>
  <c r="BE110"/>
  <c r="BE135"/>
  <c r="BE140"/>
  <c r="BE142"/>
  <c r="BE146"/>
  <c r="BE168"/>
  <c r="BE172"/>
  <c r="BE186"/>
  <c r="BE212"/>
  <c r="BE213"/>
  <c r="BE227"/>
  <c r="BE230"/>
  <c r="BE259"/>
  <c r="BE268"/>
  <c r="BE269"/>
  <c r="BE282"/>
  <c r="BE290"/>
  <c r="BE291"/>
  <c r="BE293"/>
  <c r="BE297"/>
  <c r="BE312"/>
  <c r="BE314"/>
  <c r="BE316"/>
  <c i="3" r="J56"/>
  <c r="BE124"/>
  <c r="BE127"/>
  <c r="BE140"/>
  <c r="BE155"/>
  <c r="BE163"/>
  <c r="BE164"/>
  <c r="BE171"/>
  <c r="BE192"/>
  <c r="BE197"/>
  <c r="BE202"/>
  <c r="BE203"/>
  <c r="BE206"/>
  <c r="BE209"/>
  <c r="BE216"/>
  <c r="BE218"/>
  <c r="BE219"/>
  <c r="BK123"/>
  <c r="J123"/>
  <c r="J68"/>
  <c r="BK226"/>
  <c r="J226"/>
  <c r="J76"/>
  <c i="4" r="F100"/>
  <c r="BE110"/>
  <c r="BE114"/>
  <c r="BE131"/>
  <c r="BE146"/>
  <c r="BE153"/>
  <c r="BE159"/>
  <c r="BE161"/>
  <c r="BE163"/>
  <c r="BE165"/>
  <c r="BE178"/>
  <c r="BE209"/>
  <c r="BE210"/>
  <c i="5" r="J58"/>
  <c r="F106"/>
  <c r="BE116"/>
  <c r="BE118"/>
  <c r="BE160"/>
  <c r="BE172"/>
  <c r="BE174"/>
  <c r="BE176"/>
  <c r="BE180"/>
  <c r="BE181"/>
  <c r="BE182"/>
  <c r="BE183"/>
  <c r="BE200"/>
  <c r="BE208"/>
  <c r="BE212"/>
  <c r="BE213"/>
  <c r="BE233"/>
  <c r="BE236"/>
  <c r="BE245"/>
  <c r="BE251"/>
  <c r="BE297"/>
  <c r="BE299"/>
  <c r="BE317"/>
  <c r="BE319"/>
  <c r="BK111"/>
  <c r="BK346"/>
  <c r="J346"/>
  <c r="J86"/>
  <c r="BK349"/>
  <c r="J349"/>
  <c r="J87"/>
  <c i="6" r="J52"/>
  <c r="F55"/>
  <c r="BE103"/>
  <c r="BE117"/>
  <c r="BE118"/>
  <c r="BE133"/>
  <c r="BE134"/>
  <c r="BE135"/>
  <c r="BE143"/>
  <c r="BE146"/>
  <c r="BE147"/>
  <c r="BE149"/>
  <c r="BE152"/>
  <c r="BE155"/>
  <c r="BE159"/>
  <c r="BE160"/>
  <c r="BE163"/>
  <c r="BE166"/>
  <c r="BE169"/>
  <c r="BE180"/>
  <c r="BE191"/>
  <c r="BE197"/>
  <c r="BE201"/>
  <c r="BE203"/>
  <c r="BE206"/>
  <c r="BE208"/>
  <c r="BE219"/>
  <c r="BE230"/>
  <c r="BE234"/>
  <c r="BE244"/>
  <c r="BE249"/>
  <c r="BE253"/>
  <c r="BE265"/>
  <c r="BE267"/>
  <c r="BE271"/>
  <c r="BE277"/>
  <c r="BE280"/>
  <c r="BE300"/>
  <c r="BE301"/>
  <c r="BE312"/>
  <c r="BE315"/>
  <c r="BE316"/>
  <c r="BE318"/>
  <c r="BE357"/>
  <c r="BE358"/>
  <c i="7" r="BE118"/>
  <c r="BE123"/>
  <c r="BE125"/>
  <c r="BE127"/>
  <c r="BE139"/>
  <c r="BE141"/>
  <c r="BE144"/>
  <c r="BE147"/>
  <c r="BE148"/>
  <c r="BE150"/>
  <c r="BE151"/>
  <c r="BE159"/>
  <c r="BE174"/>
  <c r="BE177"/>
  <c r="BE183"/>
  <c r="BE193"/>
  <c r="BE195"/>
  <c r="BE202"/>
  <c r="BE205"/>
  <c r="BE207"/>
  <c r="BE212"/>
  <c r="BE213"/>
  <c r="BE217"/>
  <c r="BE232"/>
  <c r="BE233"/>
  <c r="BK112"/>
  <c r="J112"/>
  <c r="J62"/>
  <c i="8" r="E48"/>
  <c r="J54"/>
  <c r="BE87"/>
  <c r="BE102"/>
  <c r="BE104"/>
  <c r="BE109"/>
  <c i="9" r="F55"/>
  <c r="BE100"/>
  <c r="BE106"/>
  <c r="BE110"/>
  <c r="BE113"/>
  <c r="BE116"/>
  <c r="BE118"/>
  <c r="BE122"/>
  <c r="BE126"/>
  <c r="BE128"/>
  <c r="BE134"/>
  <c r="BE155"/>
  <c r="BE177"/>
  <c r="BE178"/>
  <c r="BE187"/>
  <c r="BE189"/>
  <c r="BE194"/>
  <c r="BE199"/>
  <c r="BE200"/>
  <c i="10" r="J54"/>
  <c r="E76"/>
  <c r="BE96"/>
  <c r="BE97"/>
  <c r="BE100"/>
  <c r="BE104"/>
  <c r="BE105"/>
  <c r="BE108"/>
  <c r="BE112"/>
  <c r="BE115"/>
  <c r="BE120"/>
  <c r="BE122"/>
  <c r="BE123"/>
  <c r="BE126"/>
  <c r="BE129"/>
  <c r="BE131"/>
  <c r="BE134"/>
  <c r="BE135"/>
  <c r="BE141"/>
  <c r="BE143"/>
  <c r="BE145"/>
  <c r="BE146"/>
  <c r="BE149"/>
  <c r="BE159"/>
  <c r="BE164"/>
  <c r="BE167"/>
  <c r="BE168"/>
  <c r="BE189"/>
  <c r="BE195"/>
  <c r="BE197"/>
  <c r="BE208"/>
  <c r="BE209"/>
  <c i="2" r="J58"/>
  <c r="BE105"/>
  <c r="BE106"/>
  <c r="BE108"/>
  <c r="BE124"/>
  <c r="BE128"/>
  <c r="BE134"/>
  <c r="BE144"/>
  <c r="BE145"/>
  <c r="BE147"/>
  <c r="BE161"/>
  <c r="BE164"/>
  <c r="BE165"/>
  <c r="BE189"/>
  <c r="BE197"/>
  <c r="BE236"/>
  <c r="BE256"/>
  <c r="BE266"/>
  <c r="BE273"/>
  <c r="BE295"/>
  <c r="BE298"/>
  <c i="3" r="E50"/>
  <c r="BE103"/>
  <c r="BE104"/>
  <c r="BE112"/>
  <c r="BE114"/>
  <c r="BE117"/>
  <c r="BE144"/>
  <c r="BE147"/>
  <c r="BE154"/>
  <c r="BE159"/>
  <c r="BE168"/>
  <c r="BE174"/>
  <c r="BE179"/>
  <c r="BE181"/>
  <c r="BE188"/>
  <c r="BE195"/>
  <c r="BE200"/>
  <c r="BE208"/>
  <c r="BE220"/>
  <c r="BE227"/>
  <c r="BK100"/>
  <c r="J100"/>
  <c r="J65"/>
  <c i="4" r="BE118"/>
  <c r="BE121"/>
  <c r="BE123"/>
  <c r="BE143"/>
  <c r="BE156"/>
  <c r="BE166"/>
  <c r="BE168"/>
  <c r="BE170"/>
  <c r="BE211"/>
  <c r="BE213"/>
  <c i="5" r="BE115"/>
  <c r="BE119"/>
  <c r="BE121"/>
  <c r="BE140"/>
  <c r="BE141"/>
  <c r="BE143"/>
  <c r="BE144"/>
  <c r="BE165"/>
  <c r="BE186"/>
  <c r="BE187"/>
  <c r="BE188"/>
  <c r="BE190"/>
  <c r="BE196"/>
  <c r="BE199"/>
  <c r="BE202"/>
  <c r="BE204"/>
  <c r="BE210"/>
  <c r="BE215"/>
  <c r="BE216"/>
  <c r="BE218"/>
  <c r="BE221"/>
  <c r="BE223"/>
  <c r="BE247"/>
  <c r="BE248"/>
  <c r="BE252"/>
  <c r="BE253"/>
  <c r="BE254"/>
  <c r="BE256"/>
  <c r="BE300"/>
  <c r="BE301"/>
  <c r="BE314"/>
  <c i="6" r="BE104"/>
  <c r="BE116"/>
  <c r="BE119"/>
  <c r="BE120"/>
  <c r="BE331"/>
  <c r="BE332"/>
  <c r="BE335"/>
  <c r="BE351"/>
  <c r="BE353"/>
  <c r="BE356"/>
  <c r="BK209"/>
  <c r="J209"/>
  <c r="J69"/>
  <c i="7" r="E48"/>
  <c r="J85"/>
  <c r="BE94"/>
  <c r="BE109"/>
  <c r="BE113"/>
  <c r="BE131"/>
  <c r="BE133"/>
  <c r="BE173"/>
  <c r="BE181"/>
  <c r="BE185"/>
  <c r="BE186"/>
  <c r="BE189"/>
  <c r="BE190"/>
  <c r="BE200"/>
  <c r="BE219"/>
  <c r="BE222"/>
  <c r="BE226"/>
  <c r="BE227"/>
  <c r="BE231"/>
  <c i="8" r="J52"/>
  <c r="BE89"/>
  <c r="BE93"/>
  <c r="BE96"/>
  <c r="BE105"/>
  <c r="BE106"/>
  <c r="BE111"/>
  <c r="BE113"/>
  <c r="BE114"/>
  <c i="9" r="E84"/>
  <c r="BE115"/>
  <c r="BE119"/>
  <c r="BE120"/>
  <c r="BE124"/>
  <c r="BE133"/>
  <c r="BE151"/>
  <c r="BE170"/>
  <c r="BE173"/>
  <c r="BE197"/>
  <c r="BK123"/>
  <c r="J123"/>
  <c r="J62"/>
  <c r="BK125"/>
  <c r="J125"/>
  <c r="J63"/>
  <c i="10" r="J52"/>
  <c r="F82"/>
  <c r="BE88"/>
  <c r="BE89"/>
  <c r="BE95"/>
  <c r="BE99"/>
  <c r="BE106"/>
  <c r="BE111"/>
  <c r="BE114"/>
  <c r="BE121"/>
  <c r="BE124"/>
  <c r="BE144"/>
  <c r="BE148"/>
  <c r="BE160"/>
  <c r="BE161"/>
  <c r="BE169"/>
  <c r="BE170"/>
  <c r="BE171"/>
  <c r="BE179"/>
  <c r="BE180"/>
  <c r="BE182"/>
  <c r="BE185"/>
  <c r="BE186"/>
  <c r="BE190"/>
  <c r="BE191"/>
  <c r="BE196"/>
  <c r="BE201"/>
  <c r="BE202"/>
  <c r="BE207"/>
  <c i="11" r="J52"/>
  <c r="F55"/>
  <c r="BE86"/>
  <c r="BE89"/>
  <c r="BE92"/>
  <c i="1" r="BD65"/>
  <c i="11" r="BK85"/>
  <c i="2" r="BE116"/>
  <c r="BE133"/>
  <c r="BE153"/>
  <c r="BE155"/>
  <c r="BE158"/>
  <c r="BE163"/>
  <c r="BE191"/>
  <c r="BE214"/>
  <c r="BE218"/>
  <c r="BE221"/>
  <c r="BE222"/>
  <c r="BE226"/>
  <c r="BE239"/>
  <c r="BE241"/>
  <c r="BE242"/>
  <c r="BE261"/>
  <c r="BE263"/>
  <c r="BE271"/>
  <c r="BE283"/>
  <c r="BE284"/>
  <c r="BE286"/>
  <c r="BE287"/>
  <c r="BE288"/>
  <c r="BE289"/>
  <c r="BE296"/>
  <c r="BE299"/>
  <c r="BE301"/>
  <c r="BE306"/>
  <c r="BE307"/>
  <c r="BE309"/>
  <c i="3" r="BE101"/>
  <c r="BE110"/>
  <c r="BE111"/>
  <c r="BE116"/>
  <c r="BE118"/>
  <c r="BE130"/>
  <c r="BE138"/>
  <c r="BE151"/>
  <c r="BE153"/>
  <c r="BE158"/>
  <c r="BE162"/>
  <c r="BE173"/>
  <c r="BE176"/>
  <c r="BE194"/>
  <c r="BE198"/>
  <c r="BE205"/>
  <c r="BE211"/>
  <c r="BE214"/>
  <c r="BE221"/>
  <c r="BE222"/>
  <c i="4" r="BE106"/>
  <c r="BE107"/>
  <c r="BE108"/>
  <c r="BE109"/>
  <c r="BE112"/>
  <c r="BE116"/>
  <c r="BE124"/>
  <c r="BE126"/>
  <c r="BE132"/>
  <c r="BE139"/>
  <c r="BE148"/>
  <c r="BE151"/>
  <c r="BE172"/>
  <c r="BE182"/>
  <c r="BE183"/>
  <c r="BE189"/>
  <c r="BE198"/>
  <c r="BE199"/>
  <c i="5" r="E50"/>
  <c r="BE112"/>
  <c r="BE114"/>
  <c r="BE147"/>
  <c r="BE148"/>
  <c r="BE159"/>
  <c r="BE161"/>
  <c r="BE168"/>
  <c r="BE170"/>
  <c r="BE184"/>
  <c r="BE197"/>
  <c r="BE203"/>
  <c r="BE206"/>
  <c r="BE207"/>
  <c r="BE211"/>
  <c r="BE231"/>
  <c r="BE234"/>
  <c r="BE255"/>
  <c r="BE257"/>
  <c r="BE258"/>
  <c r="BE260"/>
  <c r="BE262"/>
  <c r="BE286"/>
  <c r="BE287"/>
  <c r="BE303"/>
  <c r="BE306"/>
  <c r="BE310"/>
  <c r="BE312"/>
  <c r="BE313"/>
  <c r="BE316"/>
  <c r="BE329"/>
  <c r="BE343"/>
  <c r="BE344"/>
  <c r="BK164"/>
  <c r="J164"/>
  <c r="J69"/>
  <c r="BK315"/>
  <c r="J315"/>
  <c r="J83"/>
  <c i="6" r="BE114"/>
  <c r="BE115"/>
  <c r="BE142"/>
  <c r="BE148"/>
  <c r="BE154"/>
  <c r="BE156"/>
  <c r="BE167"/>
  <c r="BE179"/>
  <c r="BE195"/>
  <c r="BE199"/>
  <c r="BE210"/>
  <c r="BE214"/>
  <c r="BE217"/>
  <c r="BE221"/>
  <c r="BE239"/>
  <c r="BE248"/>
  <c r="BE255"/>
  <c r="BE258"/>
  <c r="BE263"/>
  <c r="BE270"/>
  <c r="BE287"/>
  <c r="BE295"/>
  <c r="BE306"/>
  <c r="BE307"/>
  <c r="BE313"/>
  <c r="BE322"/>
  <c r="BE324"/>
  <c r="BE325"/>
  <c r="BE326"/>
  <c r="BE328"/>
  <c r="BE329"/>
  <c r="BE333"/>
  <c r="BE336"/>
  <c r="BE338"/>
  <c r="BE345"/>
  <c r="BE350"/>
  <c r="BE354"/>
  <c r="BK202"/>
  <c r="J202"/>
  <c r="J66"/>
  <c i="7" r="BE96"/>
  <c r="BE97"/>
  <c r="BE102"/>
  <c r="BE107"/>
  <c r="BE115"/>
  <c r="BE117"/>
  <c r="BE120"/>
  <c r="BE126"/>
  <c r="BE135"/>
  <c r="BE161"/>
  <c r="BE182"/>
  <c r="BE187"/>
  <c r="BE203"/>
  <c r="BE208"/>
  <c r="BE215"/>
  <c r="BE216"/>
  <c r="BE228"/>
  <c r="BE229"/>
  <c r="BE230"/>
  <c r="BK122"/>
  <c r="J122"/>
  <c r="J64"/>
  <c i="8" r="BE98"/>
  <c i="9" r="BE97"/>
  <c r="BE98"/>
  <c r="BE142"/>
  <c r="BE146"/>
  <c r="BE161"/>
  <c r="BE163"/>
  <c r="BE164"/>
  <c r="BE175"/>
  <c r="BE201"/>
  <c r="BK172"/>
  <c r="J172"/>
  <c r="J68"/>
  <c i="10" r="BE91"/>
  <c r="BE93"/>
  <c r="BE94"/>
  <c r="BE101"/>
  <c r="BE103"/>
  <c r="BE109"/>
  <c r="BE110"/>
  <c r="BE125"/>
  <c r="BE128"/>
  <c r="BE133"/>
  <c r="BE136"/>
  <c r="BE137"/>
  <c r="BE138"/>
  <c r="BE151"/>
  <c r="BE166"/>
  <c r="BE174"/>
  <c r="BE175"/>
  <c r="BE184"/>
  <c r="BE188"/>
  <c r="BE192"/>
  <c r="BE199"/>
  <c r="BE200"/>
  <c r="BE204"/>
  <c r="BE206"/>
  <c i="11" r="E48"/>
  <c r="J54"/>
  <c r="BK88"/>
  <c r="J88"/>
  <c r="J62"/>
  <c r="BK91"/>
  <c r="J91"/>
  <c r="J63"/>
  <c i="4" r="F36"/>
  <c i="1" r="BA58"/>
  <c i="8" r="J34"/>
  <c i="1" r="AW62"/>
  <c i="2" r="F37"/>
  <c i="1" r="BB56"/>
  <c i="8" r="F35"/>
  <c i="1" r="BB62"/>
  <c i="2" r="J36"/>
  <c i="1" r="AW56"/>
  <c i="6" r="J34"/>
  <c i="1" r="AW60"/>
  <c i="11" r="J34"/>
  <c i="1" r="AW65"/>
  <c i="9" r="J34"/>
  <c i="1" r="AW63"/>
  <c i="8" r="F34"/>
  <c i="1" r="BA62"/>
  <c i="4" r="J36"/>
  <c i="1" r="AW58"/>
  <c i="5" r="F38"/>
  <c i="1" r="BC59"/>
  <c i="10" r="J34"/>
  <c i="1" r="AW64"/>
  <c i="11" r="F34"/>
  <c i="1" r="BA65"/>
  <c i="2" r="F39"/>
  <c i="1" r="BD56"/>
  <c i="5" r="J36"/>
  <c i="1" r="AW59"/>
  <c i="8" r="F37"/>
  <c i="1" r="BD62"/>
  <c i="9" r="F36"/>
  <c i="1" r="BC63"/>
  <c i="7" r="J34"/>
  <c i="1" r="AW61"/>
  <c i="6" r="F36"/>
  <c i="1" r="BC60"/>
  <c i="2" r="F36"/>
  <c i="1" r="BA56"/>
  <c i="3" r="J36"/>
  <c i="1" r="AW57"/>
  <c i="7" r="F34"/>
  <c i="1" r="BA61"/>
  <c i="2" r="F38"/>
  <c i="1" r="BC56"/>
  <c i="9" r="F37"/>
  <c i="1" r="BD63"/>
  <c i="5" r="F39"/>
  <c i="1" r="BD59"/>
  <c i="6" r="F35"/>
  <c i="1" r="BB60"/>
  <c i="10" r="F36"/>
  <c i="1" r="BC64"/>
  <c i="4" r="F37"/>
  <c i="1" r="BB58"/>
  <c i="11" r="F35"/>
  <c i="1" r="BB65"/>
  <c i="3" r="F36"/>
  <c i="1" r="BA57"/>
  <c i="10" r="F37"/>
  <c i="1" r="BD64"/>
  <c i="10" r="F34"/>
  <c i="1" r="BA64"/>
  <c i="6" r="F34"/>
  <c i="1" r="BA60"/>
  <c i="5" r="F36"/>
  <c i="1" r="BA59"/>
  <c i="9" r="F34"/>
  <c i="1" r="BA63"/>
  <c i="10" r="F35"/>
  <c i="1" r="BB64"/>
  <c i="7" r="F37"/>
  <c i="1" r="BD61"/>
  <c i="5" r="F37"/>
  <c i="1" r="BB59"/>
  <c i="8" r="F36"/>
  <c i="1" r="BC62"/>
  <c i="3" r="F39"/>
  <c i="1" r="BD57"/>
  <c i="6" r="F37"/>
  <c i="1" r="BD60"/>
  <c i="4" r="F39"/>
  <c i="1" r="BD58"/>
  <c i="4" r="F38"/>
  <c i="1" r="BC58"/>
  <c i="9" r="F35"/>
  <c i="1" r="BB63"/>
  <c i="7" r="F36"/>
  <c i="1" r="BC61"/>
  <c i="3" r="F38"/>
  <c i="1" r="BC57"/>
  <c r="AS54"/>
  <c i="3" r="F37"/>
  <c i="1" r="BB57"/>
  <c i="7" r="F35"/>
  <c i="1" r="BB61"/>
  <c i="11" r="F36"/>
  <c i="1" r="BC65"/>
  <c i="3" l="1" r="P99"/>
  <c i="5" r="R110"/>
  <c i="3" r="T99"/>
  <c i="5" r="T110"/>
  <c i="3" r="P125"/>
  <c r="P98"/>
  <c i="1" r="AU57"/>
  <c i="4" r="T137"/>
  <c r="T104"/>
  <c r="R137"/>
  <c r="R104"/>
  <c r="R103"/>
  <c i="3" r="T125"/>
  <c r="T98"/>
  <c i="2" r="P103"/>
  <c i="10" r="BK86"/>
  <c r="J86"/>
  <c r="J59"/>
  <c i="9" r="P192"/>
  <c i="6" r="P101"/>
  <c i="5" r="BK166"/>
  <c r="J166"/>
  <c r="J70"/>
  <c i="8" r="P85"/>
  <c r="P84"/>
  <c i="1" r="AU62"/>
  <c i="7" r="P157"/>
  <c r="P92"/>
  <c r="P91"/>
  <c i="1" r="AU61"/>
  <c i="4" r="P137"/>
  <c i="8" r="T85"/>
  <c r="T84"/>
  <c i="6" r="R101"/>
  <c i="9" r="T192"/>
  <c i="7" r="BK92"/>
  <c r="J92"/>
  <c r="J60"/>
  <c i="6" r="P204"/>
  <c i="5" r="T166"/>
  <c r="T109"/>
  <c i="4" r="BK137"/>
  <c r="J137"/>
  <c r="J69"/>
  <c i="3" r="BK125"/>
  <c r="J125"/>
  <c r="J69"/>
  <c i="6" r="T204"/>
  <c i="4" r="P104"/>
  <c r="P103"/>
  <c i="1" r="AU58"/>
  <c i="2" r="P206"/>
  <c i="11" r="BK84"/>
  <c r="J84"/>
  <c r="J60"/>
  <c i="9" r="T94"/>
  <c i="6" r="T101"/>
  <c r="T100"/>
  <c i="2" r="BK206"/>
  <c r="J206"/>
  <c r="J71"/>
  <c i="9" r="BK95"/>
  <c r="J95"/>
  <c r="J60"/>
  <c i="2" r="T206"/>
  <c i="10" r="R86"/>
  <c i="7" r="T157"/>
  <c i="9" r="R95"/>
  <c r="R94"/>
  <c i="8" r="R85"/>
  <c r="R84"/>
  <c i="5" r="BK110"/>
  <c i="6" r="R204"/>
  <c i="5" r="R166"/>
  <c r="R109"/>
  <c i="2" r="R206"/>
  <c r="T102"/>
  <c i="5" r="P166"/>
  <c r="P109"/>
  <c i="1" r="AU59"/>
  <c i="9" r="P95"/>
  <c r="P94"/>
  <c i="1" r="AU63"/>
  <c i="7" r="R157"/>
  <c r="R91"/>
  <c r="T92"/>
  <c r="T91"/>
  <c i="3" r="R125"/>
  <c r="R98"/>
  <c i="2" r="R103"/>
  <c r="R102"/>
  <c r="BK103"/>
  <c r="J103"/>
  <c r="J64"/>
  <c i="3" r="J126"/>
  <c r="J70"/>
  <c i="4" r="J138"/>
  <c r="J70"/>
  <c i="5" r="J111"/>
  <c r="J65"/>
  <c r="J167"/>
  <c r="J71"/>
  <c r="BK345"/>
  <c r="J345"/>
  <c r="J85"/>
  <c i="7" r="BK157"/>
  <c r="J157"/>
  <c r="J67"/>
  <c i="8" r="BK85"/>
  <c r="J85"/>
  <c r="J60"/>
  <c i="10" r="J87"/>
  <c r="J60"/>
  <c i="11" r="J85"/>
  <c r="J61"/>
  <c i="2" r="J207"/>
  <c r="J72"/>
  <c i="6" r="BK101"/>
  <c r="J101"/>
  <c r="J60"/>
  <c r="BK204"/>
  <c r="J204"/>
  <c r="J67"/>
  <c i="7" r="J93"/>
  <c r="J61"/>
  <c i="8" r="BK107"/>
  <c r="J107"/>
  <c r="J63"/>
  <c i="3" r="BK99"/>
  <c r="BK98"/>
  <c r="J98"/>
  <c r="J63"/>
  <c i="4" r="BK104"/>
  <c r="BK103"/>
  <c r="J103"/>
  <c i="9" r="J96"/>
  <c r="J61"/>
  <c r="BK192"/>
  <c r="J192"/>
  <c r="J71"/>
  <c i="4" r="J35"/>
  <c i="1" r="AV58"/>
  <c r="AT58"/>
  <c r="BC55"/>
  <c r="BC54"/>
  <c r="AY54"/>
  <c i="5" r="F35"/>
  <c i="1" r="AZ59"/>
  <c i="8" r="J33"/>
  <c i="1" r="AV62"/>
  <c r="AT62"/>
  <c i="6" r="J33"/>
  <c i="1" r="AV60"/>
  <c r="AT60"/>
  <c i="9" r="F33"/>
  <c i="1" r="AZ63"/>
  <c i="9" r="J33"/>
  <c i="1" r="AV63"/>
  <c r="AT63"/>
  <c r="BD55"/>
  <c r="BD54"/>
  <c r="W33"/>
  <c i="4" r="F35"/>
  <c i="1" r="AZ58"/>
  <c r="BA55"/>
  <c r="AW55"/>
  <c i="6" r="F33"/>
  <c i="1" r="AZ60"/>
  <c i="2" r="J35"/>
  <c i="1" r="AV56"/>
  <c r="AT56"/>
  <c i="8" r="F33"/>
  <c i="1" r="AZ62"/>
  <c i="7" r="J33"/>
  <c i="1" r="AV61"/>
  <c r="AT61"/>
  <c i="4" r="J32"/>
  <c i="1" r="AG58"/>
  <c r="AN58"/>
  <c i="3" r="J35"/>
  <c i="1" r="AV57"/>
  <c r="AT57"/>
  <c i="3" r="F35"/>
  <c i="1" r="AZ57"/>
  <c i="10" r="J33"/>
  <c i="1" r="AV64"/>
  <c r="AT64"/>
  <c i="11" r="F33"/>
  <c i="1" r="AZ65"/>
  <c r="BB55"/>
  <c r="AX55"/>
  <c i="7" r="F33"/>
  <c i="1" r="AZ61"/>
  <c i="11" r="J33"/>
  <c i="1" r="AV65"/>
  <c r="AT65"/>
  <c i="2" r="F35"/>
  <c i="1" r="AZ56"/>
  <c i="10" r="F33"/>
  <c i="1" r="AZ64"/>
  <c i="5" r="J35"/>
  <c i="1" r="AV59"/>
  <c r="AT59"/>
  <c i="4" l="1" r="T103"/>
  <c i="5" r="BK109"/>
  <c r="J109"/>
  <c i="6" r="R100"/>
  <c r="P100"/>
  <c i="1" r="AU60"/>
  <c i="2" r="P102"/>
  <c i="1" r="AU56"/>
  <c i="4" r="J41"/>
  <c i="3" r="J99"/>
  <c r="J64"/>
  <c i="4" r="J63"/>
  <c r="J104"/>
  <c r="J64"/>
  <c i="7" r="BK91"/>
  <c r="J91"/>
  <c r="J59"/>
  <c i="8" r="BK84"/>
  <c r="J84"/>
  <c r="J59"/>
  <c i="6" r="BK100"/>
  <c r="J100"/>
  <c i="9" r="BK94"/>
  <c r="J94"/>
  <c r="J59"/>
  <c i="2" r="BK102"/>
  <c r="J102"/>
  <c r="J63"/>
  <c i="5" r="J110"/>
  <c r="J64"/>
  <c i="11" r="BK83"/>
  <c r="J83"/>
  <c i="1" r="AZ55"/>
  <c r="AV55"/>
  <c r="AT55"/>
  <c r="AY55"/>
  <c r="AU55"/>
  <c r="AU54"/>
  <c i="10" r="J30"/>
  <c i="1" r="AG64"/>
  <c r="AN64"/>
  <c i="3" r="J32"/>
  <c i="1" r="AG57"/>
  <c r="AN57"/>
  <c i="5" r="J32"/>
  <c i="1" r="AG59"/>
  <c r="AN59"/>
  <c i="11" r="J30"/>
  <c i="1" r="AG65"/>
  <c r="AN65"/>
  <c r="W32"/>
  <c i="6" r="J30"/>
  <c i="1" r="AG60"/>
  <c r="AN60"/>
  <c r="BA54"/>
  <c r="AW54"/>
  <c r="AK30"/>
  <c r="BB54"/>
  <c r="W31"/>
  <c i="3" l="1" r="J41"/>
  <c i="5" r="J41"/>
  <c i="11" r="J59"/>
  <c i="6" r="J39"/>
  <c r="J59"/>
  <c i="10" r="J39"/>
  <c i="5" r="J63"/>
  <c i="11" r="J39"/>
  <c i="1" r="AZ54"/>
  <c r="W29"/>
  <c i="2" r="J32"/>
  <c i="1" r="AG56"/>
  <c r="AN56"/>
  <c i="7" r="J30"/>
  <c i="1" r="AG61"/>
  <c r="AN61"/>
  <c i="8" r="J30"/>
  <c i="1" r="AG62"/>
  <c r="AN62"/>
  <c r="AX54"/>
  <c i="9" r="J30"/>
  <c i="1" r="AG63"/>
  <c r="AN63"/>
  <c r="W30"/>
  <c i="7" l="1" r="J39"/>
  <c i="2" r="J41"/>
  <c i="9" r="J39"/>
  <c i="8" r="J39"/>
  <c i="1" r="AG55"/>
  <c r="AN55"/>
  <c r="AV54"/>
  <c r="AK29"/>
  <c l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<sst xmlns="http://schemas.openxmlformats.org/spreadsheetml/2006/main">
  <si>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</si>
  <si>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</si>
  <si>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</si>
  <si>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</si>
  <si>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</si>
  <si>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{39a69045-85d0-4775-92ff-cc91dc7c5718}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</si>
  <si>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</si>
  <si>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</si>
  <si>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</si>
  <si>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</si>
  <si>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</si>
  <si>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</si>
  <si>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</si>
  <si>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</si>
  <si>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</si>
  <si>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</si>
  <si>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</si>
  <si>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Zbečno ON - oprava</t>
  </si>
  <si>
    <t>KSO:</t>
  </si>
  <si>
    <t/>
  </si>
  <si>
    <t>CC-CZ:</t>
  </si>
  <si>
    <t>Místo:</t>
  </si>
  <si>
    <t>Zbečno</t>
  </si>
  <si>
    <t>Datum:</t>
  </si>
  <si>
    <t>20. 4. 2020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</si>
  <si>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</si>
  <si>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</si>
  <si>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</si>
  <si>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</si>
  <si>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</si>
  <si>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</si>
  <si>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</si>
  <si>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</si>
  <si>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</si>
  <si>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</si>
  <si>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</si>
  <si>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</si>
  <si>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</si>
  <si>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</si>
  <si>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</si>
  <si>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</si>
  <si>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</si>
  <si>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</si>
  <si>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</si>
  <si>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</si>
  <si>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</si>
  <si>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</si>
  <si>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</si>
  <si>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</si>
  <si>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</si>
  <si>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</si>
  <si>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</si>
  <si>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</si>
  <si>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</si>
  <si>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</si>
  <si>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</si>
  <si>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</si>
  <si>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</si>
  <si>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</si>
  <si>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</si>
  <si>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</si>
  <si>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</si>
  <si>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</si>
  <si>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</si>
  <si>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</si>
  <si>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</si>
  <si>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</si>
  <si>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</si>
  <si>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</si>
  <si>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</si>
  <si>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</si>
  <si>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</si>
  <si>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</si>
  <si>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</si>
  <si>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</si>
  <si>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</si>
  <si>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</si>
  <si>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</si>
  <si>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SO.01</t>
  </si>
  <si>
    <t>Oprava výpravní budovy čp.45 (6000388327)</t>
  </si>
  <si>
    <t>STA</t>
  </si>
  <si>
    <t>1</t>
  </si>
  <si>
    <t>{5a1186cc-bf55-4427-ac4a-a9c24c21c23c}</t>
  </si>
  <si>
    <t>2</t>
  </si>
  <si>
    <t>/</t>
  </si>
  <si>
    <t>1.1</t>
  </si>
  <si>
    <t>Oprava vnějšího pláště budovy</t>
  </si>
  <si>
    <t>Soupis</t>
  </si>
  <si>
    <t>{e7565645-3def-442a-94ba-71c74c1e5585}</t>
  </si>
  <si>
    <t>1.2</t>
  </si>
  <si>
    <t>Oprava střechy</t>
  </si>
  <si>
    <t>{4cb21b9a-918a-44d0-a43c-71288b399338}</t>
  </si>
  <si>
    <t>1.3</t>
  </si>
  <si>
    <t>Oprava čekárny</t>
  </si>
  <si>
    <t>{a57a1786-f537-4a78-95b8-0e3f7647c2b7}</t>
  </si>
  <si>
    <t>1.4</t>
  </si>
  <si>
    <t>Oprava dopravní kanceláře a zázemí</t>
  </si>
  <si>
    <t>{e24f3303-0ca5-4429-a9af-5a89cb2052e2}</t>
  </si>
  <si>
    <t>SO.02</t>
  </si>
  <si>
    <t>Oprava hradla (5000140833)</t>
  </si>
  <si>
    <t>{a8ca765e-d923-49d2-b643-39f1caf49d80}</t>
  </si>
  <si>
    <t>SO.03</t>
  </si>
  <si>
    <t>Oprava býv. vodárny a bourání WC čp.61 (6000388326)</t>
  </si>
  <si>
    <t>{acf41f69-6f48-4cee-ab8c-8364e28976d7}</t>
  </si>
  <si>
    <t>SO.04</t>
  </si>
  <si>
    <t>Demolice skladiště (6000388328)</t>
  </si>
  <si>
    <t>{9c12b4fa-26e0-4293-8d97-8e280517470b}</t>
  </si>
  <si>
    <t>SO.05</t>
  </si>
  <si>
    <t>Oprava zpevněných ploch a úklid okolí objektu</t>
  </si>
  <si>
    <t>{3aad3bde-ba72-4362-b426-5829202a8567}</t>
  </si>
  <si>
    <t>SO.06</t>
  </si>
  <si>
    <t>Elektroinstalace</t>
  </si>
  <si>
    <t>{52ffd4e9-2a65-4210-93e2-b91741755025}</t>
  </si>
  <si>
    <t>SO.07</t>
  </si>
  <si>
    <t>VRN</t>
  </si>
  <si>
    <t>{bf050725-dfac-4114-ae5c-653bfb5b5533}</t>
  </si>
  <si>
    <t>KRYCÍ LIST SOUPISU PRACÍ</t>
  </si>
  <si>
    <t>Objekt:</t>
  </si>
  <si>
    <t>SO.01 - Oprava výpravní budovy čp.45 (6000388327)</t>
  </si>
  <si>
    <t>Soupis:</t>
  </si>
  <si>
    <t>1.1 - Oprava vnějšího pláště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</si>
  <si>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</si>
  <si>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</si>
  <si>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</si>
  <si>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</si>
  <si>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</si>
  <si>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</si>
  <si>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</si>
  <si>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</si>
  <si>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</si>
  <si>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</si>
  <si>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</si>
  <si>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</si>
  <si>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</si>
  <si>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</si>
  <si>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</si>
  <si>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</si>
  <si>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</si>
  <si>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</si>
  <si>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</si>
  <si>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</si>
  <si>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</si>
  <si>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</si>
  <si>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</si>
  <si>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</si>
  <si>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</si>
  <si>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</si>
  <si>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</si>
  <si>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</si>
  <si>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</si>
  <si>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</si>
  <si>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</si>
  <si>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</si>
  <si>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</si>
  <si>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</si>
  <si>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</si>
  <si>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</si>
  <si>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</si>
  <si>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</si>
  <si>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</si>
  <si>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</si>
  <si>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</si>
  <si>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kordonových říms s dodáním hmot, cihlami pálenými na maltu</t>
  </si>
  <si>
    <t>m3</t>
  </si>
  <si>
    <t>4</t>
  </si>
  <si>
    <t>629435006</t>
  </si>
  <si>
    <t>34227224R</t>
  </si>
  <si>
    <t>Zednické přípomoci k výměně oken a dveří kompletní - dozdívky po dvojitých špaletových oknech a dveřích, omítky, povrchové úpravy vč. začištění vnitřní i vnější strany aj.</t>
  </si>
  <si>
    <t>kus</t>
  </si>
  <si>
    <t>138810326</t>
  </si>
  <si>
    <t>P</t>
  </si>
  <si>
    <t>Poznámka k položce:_x000d_
Poznámka k položce: Pozor - změna typu oken, nutno přizpůsobit otvor pro nová zdvojená okna dle situace po vybourání původních dvojitých špaletových oken!</t>
  </si>
  <si>
    <t>349235851</t>
  </si>
  <si>
    <t>Doplnění plošných fasádních prvků (s dodáním hmot) vyložených do 80 mm</t>
  </si>
  <si>
    <t>m2</t>
  </si>
  <si>
    <t>-1519601859</t>
  </si>
  <si>
    <t>VV</t>
  </si>
  <si>
    <t>(1,6*0,5)*18</t>
  </si>
  <si>
    <t>349235861</t>
  </si>
  <si>
    <t>Doplnění plošných fasádních prvků (s dodáním hmot) vyložených přes 80 do 150 mm</t>
  </si>
  <si>
    <t>1048243130</t>
  </si>
  <si>
    <t>(7,2*0,6)*12</t>
  </si>
  <si>
    <t>(4,5*0,6)*4</t>
  </si>
  <si>
    <t>Součet</t>
  </si>
  <si>
    <t>62,64*0,5 'Přepočtené koeficientem množství</t>
  </si>
  <si>
    <t>6</t>
  </si>
  <si>
    <t>Úpravy povrchů, podlahy a osazování výplní</t>
  </si>
  <si>
    <t>5</t>
  </si>
  <si>
    <t>622325456</t>
  </si>
  <si>
    <t>Oprava vápenné omítky s celoplošným přeštukováním vnějších ploch stupně členitosti 3, v rozsahu opravované plochy přes 40 do 50%</t>
  </si>
  <si>
    <t>303062760</t>
  </si>
  <si>
    <t>(12,4*8,3)*2"od silnice+od kolejiště"</t>
  </si>
  <si>
    <t>(8,4*8,3)*2"štíty"</t>
  </si>
  <si>
    <t>(8,4*2)"štíty"</t>
  </si>
  <si>
    <t>Mezisoučet</t>
  </si>
  <si>
    <t>-(12,4+8,4+12,4+2,7)*1,1"sokl"</t>
  </si>
  <si>
    <t>622613101</t>
  </si>
  <si>
    <t>Ochranný nátěr vnějších ploch pohledového zdiva silikonový hydrofobizační jednonásobný nanášený ručně na povrch z cihel pálených nebo z přírodního kamene</t>
  </si>
  <si>
    <t>662036709</t>
  </si>
  <si>
    <t>Poznámka k položce:_x000d_
Poznámka k položce: Sokl</t>
  </si>
  <si>
    <t>(12,4+8,4+12,4+2,7)*1,1"sokl"</t>
  </si>
  <si>
    <t>7</t>
  </si>
  <si>
    <t>625681014</t>
  </si>
  <si>
    <t>Ochrana proti holubům hrotový systém čtyřřadý, účinná šíře 25 cm</t>
  </si>
  <si>
    <t>m</t>
  </si>
  <si>
    <t>-930426576</t>
  </si>
  <si>
    <t>(1,1*5)+(0,6*4)"okna v patře"</t>
  </si>
  <si>
    <t>0,8*2"půda"</t>
  </si>
  <si>
    <t>8</t>
  </si>
  <si>
    <t>628641115</t>
  </si>
  <si>
    <t>Kamenická oprava schodů před vstupy, vytmelení, doplnění materiálu,vybroušení, reprofilace, finální obložení keramickými schodovkami</t>
  </si>
  <si>
    <t>931285480</t>
  </si>
  <si>
    <t>9</t>
  </si>
  <si>
    <t>629135102</t>
  </si>
  <si>
    <t>Vyrovnávací vrstva pod klempířské prvky z MC š do 300 mm kompletní příprava pro osazení nových klempířských prvků (dobetonování parapetů, říms aj.)</t>
  </si>
  <si>
    <t>-866951067</t>
  </si>
  <si>
    <t>10</t>
  </si>
  <si>
    <t>629991011</t>
  </si>
  <si>
    <t>Zakrytí výplní otvorů a svislých ploch fólií přilepenou lepící páskou</t>
  </si>
  <si>
    <t>1431630193</t>
  </si>
  <si>
    <t>11</t>
  </si>
  <si>
    <t>629995101</t>
  </si>
  <si>
    <t>Očištění vnějších ploch omytím tlakovou vodou</t>
  </si>
  <si>
    <t>-1271970438</t>
  </si>
  <si>
    <t>12</t>
  </si>
  <si>
    <t>629999031R</t>
  </si>
  <si>
    <t>Příplatek za použití omítkových plastových nebo pozinkovaných profilů s tkaninou</t>
  </si>
  <si>
    <t>100727817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</si>
  <si>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</si>
  <si>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13</t>
  </si>
  <si>
    <t>629999032R</t>
  </si>
  <si>
    <t>Oprava písmen na fasádě s textem "Zbečno"</t>
  </si>
  <si>
    <t>soubor</t>
  </si>
  <si>
    <t>259075515</t>
  </si>
  <si>
    <t>Trubní vedení</t>
  </si>
  <si>
    <t>14</t>
  </si>
  <si>
    <t>721140802</t>
  </si>
  <si>
    <t>Demontáž litinových dešťových svodů</t>
  </si>
  <si>
    <t>-1286017356</t>
  </si>
  <si>
    <t>721242805</t>
  </si>
  <si>
    <t>Demontáž lapače střešních splavenin do DN 150</t>
  </si>
  <si>
    <t>-2016413636</t>
  </si>
  <si>
    <t>16</t>
  </si>
  <si>
    <t>721300941</t>
  </si>
  <si>
    <t>Pročištění a zprovoznění dešťových vpustí vč. odtokového potrubí</t>
  </si>
  <si>
    <t>-1953356079</t>
  </si>
  <si>
    <t>17</t>
  </si>
  <si>
    <t>877265271</t>
  </si>
  <si>
    <t>Montáž lapače střešních splavenin vč. dopojení</t>
  </si>
  <si>
    <t>-201530449</t>
  </si>
  <si>
    <t>18</t>
  </si>
  <si>
    <t>M</t>
  </si>
  <si>
    <t>56231163</t>
  </si>
  <si>
    <t>lapač střešních splavenin se zápachovou klapkou a lapacím košem DN 125/110</t>
  </si>
  <si>
    <t>-1637434506</t>
  </si>
  <si>
    <t>Ostatní konstrukce a práce-bourání</t>
  </si>
  <si>
    <t>19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</si>
  <si>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</si>
  <si>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</si>
  <si>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</si>
  <si>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1179948200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</si>
  <si>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</si>
  <si>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20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</si>
  <si>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</si>
  <si>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</si>
  <si>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780010051</t>
  </si>
  <si>
    <t>000000003.1.2</t>
  </si>
  <si>
    <t>Demontáž, zpětná montáž poštovní schránky České pošty</t>
  </si>
  <si>
    <t>1930972157</t>
  </si>
  <si>
    <t>22</t>
  </si>
  <si>
    <t>000000004</t>
  </si>
  <si>
    <t>D+M doplňků fasády vč. povrchové úpravy - větrací mřížky, konzole, průvětrníky aj. vč. demontáže stávajících</t>
  </si>
  <si>
    <t>1616868991</t>
  </si>
  <si>
    <t>23</t>
  </si>
  <si>
    <t>915331111.1</t>
  </si>
  <si>
    <t>Předformátované vodorovné dopravní značení čára šířky 50mm - hrana</t>
  </si>
  <si>
    <t>-440134425</t>
  </si>
  <si>
    <t>2*3"vstupy"</t>
  </si>
  <si>
    <t>24</t>
  </si>
  <si>
    <t>93694511</t>
  </si>
  <si>
    <t>Osazení smaltovaných plechových tabulek s číslem popisným</t>
  </si>
  <si>
    <t>673359666</t>
  </si>
  <si>
    <t>25</t>
  </si>
  <si>
    <t>4041355R</t>
  </si>
  <si>
    <t>smaltovaná tabulka s číslem popisným</t>
  </si>
  <si>
    <t>-70787043</t>
  </si>
  <si>
    <t>26</t>
  </si>
  <si>
    <t>941111122</t>
  </si>
  <si>
    <t>Montáž lešení řadového trubkového lehkého s podlahami zatížení do 200 kg/m2 š do 1,2 m v do 25 m</t>
  </si>
  <si>
    <t>1034001078</t>
  </si>
  <si>
    <t>27</t>
  </si>
  <si>
    <t>941111222</t>
  </si>
  <si>
    <t>Příplatek k lešení řadovému trubkovému lehkému s podlahami š 1,2 m v 25 m za první a ZKD den použití</t>
  </si>
  <si>
    <t>-850607146</t>
  </si>
  <si>
    <t>362,08*90 'Přepočtené koeficientem množství</t>
  </si>
  <si>
    <t>28</t>
  </si>
  <si>
    <t>941111822</t>
  </si>
  <si>
    <t>Demontáž lešení řadového trubkového lehkého s podlahami zatížení do 200 kg/m2 š do 1,2 m v do 25 m</t>
  </si>
  <si>
    <t>-404374676</t>
  </si>
  <si>
    <t>29</t>
  </si>
  <si>
    <t>944511111</t>
  </si>
  <si>
    <t>Montáž ochranné sítě z textilie z umělých vláken</t>
  </si>
  <si>
    <t>-1628385647</t>
  </si>
  <si>
    <t>30</t>
  </si>
  <si>
    <t>944511211</t>
  </si>
  <si>
    <t>Příplatek k ochranné síti za první a ZKD den použití</t>
  </si>
  <si>
    <t>1029635186</t>
  </si>
  <si>
    <t>31</t>
  </si>
  <si>
    <t>944511811</t>
  </si>
  <si>
    <t>Demontáž ochranné sítě z textilie z umělých vláken</t>
  </si>
  <si>
    <t>2137233338</t>
  </si>
  <si>
    <t>32</t>
  </si>
  <si>
    <t>952901131</t>
  </si>
  <si>
    <t>Čištění budov omytí konstrukcí nebo prvků</t>
  </si>
  <si>
    <t>866978173</t>
  </si>
  <si>
    <t>25,01</t>
  </si>
  <si>
    <t>(1,1*2,8)*3</t>
  </si>
  <si>
    <t>33</t>
  </si>
  <si>
    <t>968062356</t>
  </si>
  <si>
    <t>Vybourání dřevěných rámů oken dvojitých včetně křídel pl do 4 m2</t>
  </si>
  <si>
    <t>-1631928011</t>
  </si>
  <si>
    <t>od silnice</t>
  </si>
  <si>
    <t>(1,1*1,7)*3</t>
  </si>
  <si>
    <t>(1,7*1,8)*1</t>
  </si>
  <si>
    <t>(0,7*1,7)*2</t>
  </si>
  <si>
    <t>od kolejiště</t>
  </si>
  <si>
    <t>(2*1,9)*1</t>
  </si>
  <si>
    <t>od lomu</t>
  </si>
  <si>
    <t>(0,8*0,8)*1</t>
  </si>
  <si>
    <t>(1,1*1,7)*1</t>
  </si>
  <si>
    <t>od města</t>
  </si>
  <si>
    <t>(0,6*1,7)*2</t>
  </si>
  <si>
    <t>34</t>
  </si>
  <si>
    <t>968072456</t>
  </si>
  <si>
    <t>Vybourání kovových dveřních zárubní pl přes 2 m2 vč. křídel</t>
  </si>
  <si>
    <t>-429467354</t>
  </si>
  <si>
    <t>1,1*2,8*3</t>
  </si>
  <si>
    <t>35</t>
  </si>
  <si>
    <t>978035115</t>
  </si>
  <si>
    <t>Odstranění tenkovrstvých omítek nebo štuku tloušťky do 2 mm obroušením, rozsahu přes 30 do 50%</t>
  </si>
  <si>
    <t>-69238930</t>
  </si>
  <si>
    <t>36</t>
  </si>
  <si>
    <t>985131211</t>
  </si>
  <si>
    <t>Očištění ploch stěn, rubu kleneb a podlah tryskání pískem sušeným</t>
  </si>
  <si>
    <t>2004631172</t>
  </si>
  <si>
    <t>37</t>
  </si>
  <si>
    <t>985131311</t>
  </si>
  <si>
    <t>Očištění ploch stěn, rubu kleneb a podlah ruční dočištění ocelovými kartáči</t>
  </si>
  <si>
    <t>-69788816</t>
  </si>
  <si>
    <t>38</t>
  </si>
  <si>
    <t>985142111</t>
  </si>
  <si>
    <t>Vysekání spojovací hmoty ze spár zdiva včetně vyčištění hloubky spáry do 40 mm délky spáry na 1 m2 upravované plochy do 6 m</t>
  </si>
  <si>
    <t>-2005471148</t>
  </si>
  <si>
    <t>39</t>
  </si>
  <si>
    <t>985231111</t>
  </si>
  <si>
    <t>Spárování zdiva hloubky do 40 mm aktivovanou maltou délky spáry na 1 m2 upravované plochy do 6 m</t>
  </si>
  <si>
    <t>-1458406999</t>
  </si>
  <si>
    <t>997</t>
  </si>
  <si>
    <t>Přesun sutě</t>
  </si>
  <si>
    <t>40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</si>
  <si>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</si>
  <si>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</si>
  <si>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t</t>
  </si>
  <si>
    <t>-1417251567</t>
  </si>
  <si>
    <t>Poznámka k položce:_x000d_
Dopravní náklady jsou zahrnuty v položkách přesunu, cena bude ouze za vytřídění a uložení</t>
  </si>
  <si>
    <t>41</t>
  </si>
  <si>
    <t>997013113</t>
  </si>
  <si>
    <t>Vnitrostaveništní doprava suti a vybouraných hmot pro budovy v do 12 m</t>
  </si>
  <si>
    <t>-966280708</t>
  </si>
  <si>
    <t>42</t>
  </si>
  <si>
    <t>997013501</t>
  </si>
  <si>
    <t>Odvoz suti na skládku a vybouraných hmot nebo meziskládku do 1 km se složením</t>
  </si>
  <si>
    <t>1604168486</t>
  </si>
  <si>
    <t>43</t>
  </si>
  <si>
    <t>997013509</t>
  </si>
  <si>
    <t>Příplatek k odvozu suti a vybouraných hmot na skládku ZKD 1 km přes 1 km</t>
  </si>
  <si>
    <t>-1354264883</t>
  </si>
  <si>
    <t>12,75*19 'Přepočtené koeficientem množství</t>
  </si>
  <si>
    <t>44</t>
  </si>
  <si>
    <t>997013631</t>
  </si>
  <si>
    <t>Poplatek za uložení stavebního odpadu na skládce (skládkovné) směsného stavebního a demoličního zatříděného do Katalogu odpadů pod kódem 17 09 04</t>
  </si>
  <si>
    <t>888906547</t>
  </si>
  <si>
    <t>998</t>
  </si>
  <si>
    <t>Přesun hmot</t>
  </si>
  <si>
    <t>45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</si>
  <si>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</si>
  <si>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</si>
  <si>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935042485</t>
  </si>
  <si>
    <t>PSV</t>
  </si>
  <si>
    <t>Práce a dodávky PSV</t>
  </si>
  <si>
    <t>741</t>
  </si>
  <si>
    <t>46</t>
  </si>
  <si>
    <t>741-05.1</t>
  </si>
  <si>
    <t>Stavební přípomoce pro elektroinstalaci - drážky, průrazy, zapravení aj.</t>
  </si>
  <si>
    <t>-1329184668</t>
  </si>
  <si>
    <t>47</t>
  </si>
  <si>
    <t>741374031</t>
  </si>
  <si>
    <t>Montáž svítidel halogenových se zapojením vodičů bodových nástěnných do 2 zdrojů</t>
  </si>
  <si>
    <t>1145265466</t>
  </si>
  <si>
    <t>48</t>
  </si>
  <si>
    <t>34872300</t>
  </si>
  <si>
    <t>světlomet hladký nebo rastrový se speciální halogenovou žárovkou 1000W</t>
  </si>
  <si>
    <t>-449791966</t>
  </si>
  <si>
    <t>742</t>
  </si>
  <si>
    <t>Elektroinstalace - slaboproud - příprava kamery</t>
  </si>
  <si>
    <t>49</t>
  </si>
  <si>
    <t>220450007</t>
  </si>
  <si>
    <t>Montáž datové skříně rack</t>
  </si>
  <si>
    <t>-125446081</t>
  </si>
  <si>
    <t>50</t>
  </si>
  <si>
    <t>3571311R</t>
  </si>
  <si>
    <t>datový rack 12U 600x400mm</t>
  </si>
  <si>
    <t>653831925</t>
  </si>
  <si>
    <t>51</t>
  </si>
  <si>
    <t>742110503</t>
  </si>
  <si>
    <t>Montáž krabic pro slaboproud zapuštěných plastových odbočných univerzální s víčkem</t>
  </si>
  <si>
    <t>-1593841794</t>
  </si>
  <si>
    <t>52</t>
  </si>
  <si>
    <t>34571519</t>
  </si>
  <si>
    <t>krabice univerzální odbočná z PH s víčkem, D 73,5 mm x 43 mm</t>
  </si>
  <si>
    <t>229127117</t>
  </si>
  <si>
    <t>53</t>
  </si>
  <si>
    <t>743111315R</t>
  </si>
  <si>
    <t>Montáž protrubkování pro datové rozvody</t>
  </si>
  <si>
    <t>-302870890</t>
  </si>
  <si>
    <t xml:space="preserve"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</si>
  <si>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54</t>
  </si>
  <si>
    <t>345713510</t>
  </si>
  <si>
    <t>trubka elektroinstalační ohebná Kopoflex</t>
  </si>
  <si>
    <t>1277231930</t>
  </si>
  <si>
    <t>150*1,1 "Přepočtené koeficientem množství</t>
  </si>
  <si>
    <t>55</t>
  </si>
  <si>
    <t>744422110</t>
  </si>
  <si>
    <t>Montáž kabelu UTP</t>
  </si>
  <si>
    <t>-1593870149</t>
  </si>
  <si>
    <t>56</t>
  </si>
  <si>
    <t>341210100</t>
  </si>
  <si>
    <t>UTP Belden 1583ENH, C5E, 100MHz, 4pár, bezhalogenový</t>
  </si>
  <si>
    <t>825854808</t>
  </si>
  <si>
    <t>400*1,1 "Přepočtené koeficientem množství</t>
  </si>
  <si>
    <t>748</t>
  </si>
  <si>
    <t>Elektromontáže - osvětlovací zařízení a svítidla</t>
  </si>
  <si>
    <t>57</t>
  </si>
  <si>
    <t>21020200R-D</t>
  </si>
  <si>
    <t>Demontáž světelného piktogramu "Zbečno"</t>
  </si>
  <si>
    <t>-1014349024</t>
  </si>
  <si>
    <t>58</t>
  </si>
  <si>
    <t>2102030R0</t>
  </si>
  <si>
    <t>Informační systém - montáž prosvětleného piktogramu "Zbečno" uchyceného na stěnu</t>
  </si>
  <si>
    <t>1903186723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</si>
  <si>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</si>
  <si>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</si>
  <si>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</si>
  <si>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59</t>
  </si>
  <si>
    <t>764002851</t>
  </si>
  <si>
    <t>Demontáž oplechování parapetů do suti</t>
  </si>
  <si>
    <t>1383234669</t>
  </si>
  <si>
    <t>Poznámka k položce:_x000d_
Poznámka k položce: Jedná se o orientační vnější rozměry otvoru, před realizací nutné přesné zaměření každého okna.</t>
  </si>
  <si>
    <t>(1,1*7)+(0,7*4)+(1,7*1)+(2,1*1)</t>
  </si>
  <si>
    <t>60</t>
  </si>
  <si>
    <t>764004861</t>
  </si>
  <si>
    <t>Demontáž svodu do suti</t>
  </si>
  <si>
    <t>1776774214</t>
  </si>
  <si>
    <t>8,3*2</t>
  </si>
  <si>
    <t>61</t>
  </si>
  <si>
    <t>764216604</t>
  </si>
  <si>
    <t>Oplechování rovných parapetů mechanicky kotvené z Pz s povrchovou úpravou rš 330 mm vč. přípravy a opravy podkladu</t>
  </si>
  <si>
    <t>1148630924</t>
  </si>
  <si>
    <t>62</t>
  </si>
  <si>
    <t>764518622</t>
  </si>
  <si>
    <t>Svod z pozinkovaného plechu s upraveným povrchem včetně objímek, kolen a odskoků kruhový, průměru 100 mm</t>
  </si>
  <si>
    <t>1916015658</t>
  </si>
  <si>
    <t>63</t>
  </si>
  <si>
    <t>998764202</t>
  </si>
  <si>
    <t>Přesun hmot procentní pro konstrukce klempířské v objektech v do 12 m</t>
  </si>
  <si>
    <t>%</t>
  </si>
  <si>
    <t>1146644996</t>
  </si>
  <si>
    <t>766</t>
  </si>
  <si>
    <t>Konstrukce truhlářské</t>
  </si>
  <si>
    <t>64</t>
  </si>
  <si>
    <t>766441811</t>
  </si>
  <si>
    <t>Demontáž parapetních desek dřevěných, laminovaných šířky do 30 cm</t>
  </si>
  <si>
    <t>920205867</t>
  </si>
  <si>
    <t>65</t>
  </si>
  <si>
    <t>766622132</t>
  </si>
  <si>
    <t>Montáž oken plastových včetně montáže rámu plochy přes 1 m2 otevíravých do zdiva, výšky přes 1,5 do 2,5 m</t>
  </si>
  <si>
    <t>95552949</t>
  </si>
  <si>
    <t>66</t>
  </si>
  <si>
    <t>61140053.1</t>
  </si>
  <si>
    <t>okno plastové 2křídlové s fixním nadsvětlíkem 110x170 cm O/OS, barva - imitace dřeva v oboustranném dekoru, celoobvodové kování ROTO NT - izolační dvojsklo, zasklení 4-16-4, Uw max 1,2 W/m2.K</t>
  </si>
  <si>
    <t>29077870</t>
  </si>
  <si>
    <t xml:space="preserve"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 Zachovat členění dle stávajících oken.</t>
  </si>
  <si>
    <t>3+3+1</t>
  </si>
  <si>
    <t>67</t>
  </si>
  <si>
    <t>61140053.2</t>
  </si>
  <si>
    <t>okno plastové 3křídlové s fixním nadsvětlíkem 170x180 cm O/OS, barva - imitace dřeva v oboustranném dekoru, celoobvodové kování ROTO NT - izolační dvojsklo, zasklení 4-16-4, Uw max 1,2 W/m2.K</t>
  </si>
  <si>
    <t>-151884427</t>
  </si>
  <si>
    <t>68</t>
  </si>
  <si>
    <t>61140053.3</t>
  </si>
  <si>
    <t>okno plastové 3křídlové 200x190 cm O/OS, barva - imitace dřeva v oboustranném dekoru, celoobvodové kování ROTO NT - izolační dvojsklo, zasklení 4-16-4, Uw max 1,2 W/m2.K</t>
  </si>
  <si>
    <t>1674220840</t>
  </si>
  <si>
    <t>69</t>
  </si>
  <si>
    <t>61140053.4</t>
  </si>
  <si>
    <t>okno plastové 1křídlové 60x170 cm O/OS, barva - imitace dřeva v oboustranném dekoru, celoobvodové kování ROTO NT - izolační dvojsklo, zasklení 4-16-4, Uw max 1,2 W/m2.K</t>
  </si>
  <si>
    <t>-917940824</t>
  </si>
  <si>
    <t>2+2</t>
  </si>
  <si>
    <t>70</t>
  </si>
  <si>
    <t>61140053.5</t>
  </si>
  <si>
    <t>okno plastové 1křídlové 80x80 cm O/OS, barva - imitace dřeva v oboustranném dekoru, celoobvodové kování ROTO NT - izolační dvojsklo, zasklení 4-16-4, Uw max 1,2 W/m2.K</t>
  </si>
  <si>
    <t>325901766</t>
  </si>
  <si>
    <t>71</t>
  </si>
  <si>
    <t>766660421</t>
  </si>
  <si>
    <t>Montáž dveřních křídel dřevěných nebo plastových vchodových dveří včetně rámu do zdiva jednokřídlových s nadsvětlíkem</t>
  </si>
  <si>
    <t>300483602</t>
  </si>
  <si>
    <t>72</t>
  </si>
  <si>
    <t>553413400.2</t>
  </si>
  <si>
    <t>dveře plastové vchodové bezpečnostní 1křídlové 1/3 sklo, s proskleným fixním nadsvětlíkem (bezp. zasklení otevíravé 110x280 cm, kování bezp. celoobvodové vícebodové, oboustranný dekor dřeva vč. zámku a rámu)</t>
  </si>
  <si>
    <t>899900999</t>
  </si>
  <si>
    <t xml:space="preserve"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</t>
  </si>
  <si>
    <t>73</t>
  </si>
  <si>
    <t>766694113</t>
  </si>
  <si>
    <t>Montáž parapetních desek dřevěných, laminovaných šířky do 30 cm délky do 2,6 m</t>
  </si>
  <si>
    <t>1950399895</t>
  </si>
  <si>
    <t>(1+2+6+4)</t>
  </si>
  <si>
    <t>74</t>
  </si>
  <si>
    <t>611444020</t>
  </si>
  <si>
    <t>parapet plastový vnitřní - Deceuninck komůrkový - šíře dle aktuální situace po osazení nových oken</t>
  </si>
  <si>
    <t>-2114305503</t>
  </si>
  <si>
    <t>Poznámka k položce:_x000d_
Poznámka k položce: Jedná se o orientační vnější rozměry otvoru, před realizací nutné přesné zaměření.</t>
  </si>
  <si>
    <t>75</t>
  </si>
  <si>
    <t>611444150</t>
  </si>
  <si>
    <t>koncovka k parapetu plastovému vnitřnímu 1 pár</t>
  </si>
  <si>
    <t>1460256358</t>
  </si>
  <si>
    <t>76</t>
  </si>
  <si>
    <t>998766202</t>
  </si>
  <si>
    <t>Přesun hmot procentní pro konstrukce truhlářské v objektech v do 12 m</t>
  </si>
  <si>
    <t>-200310595</t>
  </si>
  <si>
    <t>767</t>
  </si>
  <si>
    <t>Konstrukce zámečnické</t>
  </si>
  <si>
    <t>77</t>
  </si>
  <si>
    <t>7675399</t>
  </si>
  <si>
    <t>Nové čistící zóny vč. přípravy podkladu, rámu a rohoží</t>
  </si>
  <si>
    <t>-541614391</t>
  </si>
  <si>
    <t>2*1,2*0,6</t>
  </si>
  <si>
    <t>78</t>
  </si>
  <si>
    <t>767612910R</t>
  </si>
  <si>
    <t>Oprava půdního kruhového okna, průměr 800 mm (odstranění nátěru, přesklení, nový nátěr)</t>
  </si>
  <si>
    <t>1051138508</t>
  </si>
  <si>
    <t>79</t>
  </si>
  <si>
    <t>767641110</t>
  </si>
  <si>
    <t>Montáž dokončení okování dveří otvíravých jednokřídlových</t>
  </si>
  <si>
    <t>1595087409</t>
  </si>
  <si>
    <t>80</t>
  </si>
  <si>
    <t>549146300</t>
  </si>
  <si>
    <t xml:space="preserve">kování bezpečnostní včetně štítu Golem nerez-  klika-klika</t>
  </si>
  <si>
    <t>959815927</t>
  </si>
  <si>
    <t>Poznámka k položce:_x000d_
Poznámka k položce: provedení dle upřesnění zástupce investora na místě u konkrétních dveří</t>
  </si>
  <si>
    <t>81</t>
  </si>
  <si>
    <t>549641500</t>
  </si>
  <si>
    <t>vložka zámková cylindrická oboustranná bezpečnostní FAB DYNAMIC + 4 klíče</t>
  </si>
  <si>
    <t>-947567550</t>
  </si>
  <si>
    <t>82</t>
  </si>
  <si>
    <t>767649191</t>
  </si>
  <si>
    <t>Montáž dveří - samozavírače hydraulického</t>
  </si>
  <si>
    <t>-462474736</t>
  </si>
  <si>
    <t>83</t>
  </si>
  <si>
    <t>549172500</t>
  </si>
  <si>
    <t>samozavírač dveří hydraulický</t>
  </si>
  <si>
    <t>-145898629</t>
  </si>
  <si>
    <t>84</t>
  </si>
  <si>
    <t>767996801</t>
  </si>
  <si>
    <t>Demontáž atypických zámečnických konstrukcí rozebráním hmotnosti jednotlivých dílů do 50 kg</t>
  </si>
  <si>
    <t>kg</t>
  </si>
  <si>
    <t>-376859645</t>
  </si>
  <si>
    <t>85</t>
  </si>
  <si>
    <t>767996801.1</t>
  </si>
  <si>
    <t>Demontáž cedule s označením zastávky</t>
  </si>
  <si>
    <t>657631721</t>
  </si>
  <si>
    <t>86</t>
  </si>
  <si>
    <t>998767202</t>
  </si>
  <si>
    <t>Přesun hmot pro zámečnické konstrukce stanovený procentní sazbou (%) z ceny vodorovná dopravní vzdálenost do 50 m v objektech výšky přes 6 do 12 m</t>
  </si>
  <si>
    <t>-113443429</t>
  </si>
  <si>
    <t>783</t>
  </si>
  <si>
    <t>Dokončovací práce - nátěry</t>
  </si>
  <si>
    <t>87</t>
  </si>
  <si>
    <t>783306801</t>
  </si>
  <si>
    <t>Odstranění nátěrů ze zámečnických konstrukcí obroušením</t>
  </si>
  <si>
    <t>1348388110</t>
  </si>
  <si>
    <t>88</t>
  </si>
  <si>
    <t>783823167</t>
  </si>
  <si>
    <t>Penetrační nátěr omítek hladkých omítek hladkých, zrnitých tenkovrstvých nebo štukových stupně členitosti 3 vápenný</t>
  </si>
  <si>
    <t>1447176865</t>
  </si>
  <si>
    <t>89</t>
  </si>
  <si>
    <t>783826625</t>
  </si>
  <si>
    <t>Hydrofobizační nátěr omítek silikonový, transparentní, povrchů hladkých omítek hladkých, zrnitých tenkovrstvých nebo štukových stupně členitosti 3</t>
  </si>
  <si>
    <t>-39253058</t>
  </si>
  <si>
    <t>90</t>
  </si>
  <si>
    <t>783827447</t>
  </si>
  <si>
    <t>Krycí (ochranný ) nátěr omítek dvojnásobný hladkých omítek hladkých, zrnitých tenkovrstvých nebo štukových stupně členitosti 3 vápenný</t>
  </si>
  <si>
    <t>936362081</t>
  </si>
  <si>
    <t>91</t>
  </si>
  <si>
    <t>783827449</t>
  </si>
  <si>
    <t>Krycí (ochranný ) nátěr omítek dvojnásobný hladkých omítek hladkých, zrnitých tenkovrstvých nebo štukových stupně členitosti 3 Příplatek k cenám -7441 až -7447 za biocidní přísadu</t>
  </si>
  <si>
    <t>-1730115081</t>
  </si>
  <si>
    <t>92</t>
  </si>
  <si>
    <t>783897603</t>
  </si>
  <si>
    <t>Krycí (ochranný ) nátěr omítek Příplatek k cenám za zvýšenou pracnost provádění styku 2 barev dvojnásobného nátěru</t>
  </si>
  <si>
    <t>77213913</t>
  </si>
  <si>
    <t>93</t>
  </si>
  <si>
    <t>783897611</t>
  </si>
  <si>
    <t>Krycí (ochranný ) nátěr omítek Příplatek k cenám za provádění barevného nátěru v odstínu středně sytém dvojnásobného</t>
  </si>
  <si>
    <t>-421191675</t>
  </si>
  <si>
    <t>786</t>
  </si>
  <si>
    <t>Dokončovací práce - čalounické úpravy</t>
  </si>
  <si>
    <t>94</t>
  </si>
  <si>
    <t>786624121</t>
  </si>
  <si>
    <t>Montáž zastiňujících žaluzií lamelových do oken zdvojených otevíravých, sklápěcích nebo vyklápěcích kovových</t>
  </si>
  <si>
    <t>-1812165836</t>
  </si>
  <si>
    <t>DK+šatna</t>
  </si>
  <si>
    <t>(1,1*1,7)*2</t>
  </si>
  <si>
    <t>(1,7*1,8)</t>
  </si>
  <si>
    <t>95</t>
  </si>
  <si>
    <t>55346200</t>
  </si>
  <si>
    <t>žaluzie horizontální interiérové</t>
  </si>
  <si>
    <t>-1495887031</t>
  </si>
  <si>
    <t>96</t>
  </si>
  <si>
    <t>998786202</t>
  </si>
  <si>
    <t>Přesun hmot pro čalounické úpravy stanovený procentní sazbou (%) z ceny vodorovná dopravní vzdálenost do 50 m v objektech výšky přes 6 do 12 m</t>
  </si>
  <si>
    <t>-1793395206</t>
  </si>
  <si>
    <t>22-M</t>
  </si>
  <si>
    <t>Montáže oznam. a zabezp. zařízení</t>
  </si>
  <si>
    <t>97</t>
  </si>
  <si>
    <t>220370101</t>
  </si>
  <si>
    <t>Funkční dodavatelské přezkoušení železničního rozhlasového zařízení reproduktoru</t>
  </si>
  <si>
    <t>705573264</t>
  </si>
  <si>
    <t>98</t>
  </si>
  <si>
    <t>220370440</t>
  </si>
  <si>
    <t>Montáž reproduktoru vč. konzoly</t>
  </si>
  <si>
    <t>656117580</t>
  </si>
  <si>
    <t>Poznámka k položce:_x000d_
Poznámka k položce: Práce na těchto zařízeních je nutné koordinovat se správcem těchto zařízení - správou sdělovací a zabezpečovací techniky SSZT!</t>
  </si>
  <si>
    <t>99</t>
  </si>
  <si>
    <t>22-M-000</t>
  </si>
  <si>
    <t>reproduktor DEXON SC20AH vč. konzoly kompletní</t>
  </si>
  <si>
    <t>256</t>
  </si>
  <si>
    <t>-567676961</t>
  </si>
  <si>
    <t>100</t>
  </si>
  <si>
    <t>220370440-D.1</t>
  </si>
  <si>
    <t>Demontáž reproduktoru vč. konzoly</t>
  </si>
  <si>
    <t>-1400227367</t>
  </si>
  <si>
    <t>101</t>
  </si>
  <si>
    <t>22037044R2</t>
  </si>
  <si>
    <t>Zapravení a výměna stávajícího vedení oznamovacích a slaboproudých zařízení na fasádě</t>
  </si>
  <si>
    <t>-1889433299</t>
  </si>
  <si>
    <t xml:space="preserve"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</si>
  <si>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1.2 - Oprava střechy</t>
  </si>
  <si>
    <t xml:space="preserve">    742 -  Elektroinstalace</t>
  </si>
  <si>
    <t xml:space="preserve">    762 - Konstrukce tesařské</t>
  </si>
  <si>
    <t xml:space="preserve">    765 - Krytina skládaná</t>
  </si>
  <si>
    <t xml:space="preserve">    783 -  Dokončovací práce</t>
  </si>
  <si>
    <t>OST - Poznámky</t>
  </si>
  <si>
    <t>31638111R</t>
  </si>
  <si>
    <t>Zabezpečení komínových těles po odbourání nadstřešní části v prostoru půdy</t>
  </si>
  <si>
    <t>1937559396</t>
  </si>
  <si>
    <t>D+M doplňků střechy vč. povrchové úpravy - konzole, antény, průchodky, držáky aj. vč. demontáže stávajících</t>
  </si>
  <si>
    <t>190682041</t>
  </si>
  <si>
    <t>952903001.2.1</t>
  </si>
  <si>
    <t>Vyčištění půdy a vyklizení velkoobjemové odpadu včetně odvozu a likvidace odpadu</t>
  </si>
  <si>
    <t>-439853486</t>
  </si>
  <si>
    <t>962032631</t>
  </si>
  <si>
    <t>Bourání zdiva komínového nad střechou z cihel na MV nebo MVC</t>
  </si>
  <si>
    <t>-1661724953</t>
  </si>
  <si>
    <t>(0,45*0,9*4,5)*2</t>
  </si>
  <si>
    <t>976047231</t>
  </si>
  <si>
    <t>Vybourání betonových nebo ŽB krycích desek</t>
  </si>
  <si>
    <t>41631366</t>
  </si>
  <si>
    <t>(0,45*0,9)*2</t>
  </si>
  <si>
    <t>-536441350</t>
  </si>
  <si>
    <t>-485856164</t>
  </si>
  <si>
    <t>-479558363</t>
  </si>
  <si>
    <t>18,963*19 'Přepočtené koeficientem množství</t>
  </si>
  <si>
    <t>99701350R</t>
  </si>
  <si>
    <t>Odvoz výzisku z železného šrotu na místo určené objednatelem do 20 km se složením</t>
  </si>
  <si>
    <t>-682940576</t>
  </si>
  <si>
    <t xml:space="preserve"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</si>
  <si>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997013803</t>
  </si>
  <si>
    <t>Poplatek za uložení stavebního odpadu z keramických materiálů na skládce (skládkovné)</t>
  </si>
  <si>
    <t>853822914</t>
  </si>
  <si>
    <t>997013811</t>
  </si>
  <si>
    <t>Poplatek za uložení stavebního dřevěného odpadu na skládce (skládkovné)</t>
  </si>
  <si>
    <t>-1618915051</t>
  </si>
  <si>
    <t>997013831</t>
  </si>
  <si>
    <t>Poplatek za uložení stavebního směsného odpadu na skládce (skládkovné)</t>
  </si>
  <si>
    <t>1686788906</t>
  </si>
  <si>
    <t>18,963</t>
  </si>
  <si>
    <t>-11,304</t>
  </si>
  <si>
    <t>-2,1</t>
  </si>
  <si>
    <t>998011002</t>
  </si>
  <si>
    <t>Přesun hmot pro budovy zděné v do 12 m</t>
  </si>
  <si>
    <t>-2043361680</t>
  </si>
  <si>
    <t xml:space="preserve"> Elektroinstalace</t>
  </si>
  <si>
    <t>742420021</t>
  </si>
  <si>
    <t>Montáž společné televizní antény antenního stožáru včetně upevňovacího materiálu</t>
  </si>
  <si>
    <t>-444836197</t>
  </si>
  <si>
    <t>31674068R</t>
  </si>
  <si>
    <t>stožár anténní Pz v 3m</t>
  </si>
  <si>
    <t>-2089611196</t>
  </si>
  <si>
    <t>762</t>
  </si>
  <si>
    <t>Konstrukce tesařské</t>
  </si>
  <si>
    <t>762081351</t>
  </si>
  <si>
    <t>Vyrovnání a příprava st. krovů pro novou krytinu</t>
  </si>
  <si>
    <t>1547862663</t>
  </si>
  <si>
    <t>(5,1*15)*2</t>
  </si>
  <si>
    <t>762083122</t>
  </si>
  <si>
    <t>Impregnace řeziva proti dřevokaznému hmyzu, houbám a plísním máčením třída ohrožení 3 a 4</t>
  </si>
  <si>
    <t>597478550</t>
  </si>
  <si>
    <t>2,796</t>
  </si>
  <si>
    <t>51,98*0,025</t>
  </si>
  <si>
    <t>1,037</t>
  </si>
  <si>
    <t>0,404</t>
  </si>
  <si>
    <t>76233213R</t>
  </si>
  <si>
    <t>Výměna poškozených nosných částí krovů včetně profilace dle stávajícího vzhledu</t>
  </si>
  <si>
    <t>-1777513868</t>
  </si>
  <si>
    <t>153*0,3 'Přepočtené koeficientem množství</t>
  </si>
  <si>
    <t>762341210</t>
  </si>
  <si>
    <t>Montáž bednění střech rovných a šikmých sklonu do 60° z hrubých prken na sraz</t>
  </si>
  <si>
    <t>-1501434188</t>
  </si>
  <si>
    <t>146,88</t>
  </si>
  <si>
    <t>-45,2</t>
  </si>
  <si>
    <t>60515111</t>
  </si>
  <si>
    <t>řezivo jehličnaté boční prkno jakost I.-II. 2-3cm</t>
  </si>
  <si>
    <t>1397196115</t>
  </si>
  <si>
    <t>101,68*0,025</t>
  </si>
  <si>
    <t>2,542*1,1 'Přepočtené koeficientem množství</t>
  </si>
  <si>
    <t>762341260</t>
  </si>
  <si>
    <t>Montáž bednění střech rovných a šikmých sklonu do 60° z palubek</t>
  </si>
  <si>
    <t>-1748806145</t>
  </si>
  <si>
    <t>(5,1*1)*4</t>
  </si>
  <si>
    <t>(12,4*1)*2</t>
  </si>
  <si>
    <t>61191184</t>
  </si>
  <si>
    <t>palubky SM 25x146mm A/B</t>
  </si>
  <si>
    <t>1971746066</t>
  </si>
  <si>
    <t>45,2*1,15 'Přepočtené koeficientem množství</t>
  </si>
  <si>
    <t>762341811</t>
  </si>
  <si>
    <t>Demontáž bednění střech z prken</t>
  </si>
  <si>
    <t>-265565601</t>
  </si>
  <si>
    <t>762342214</t>
  </si>
  <si>
    <t>Montáž laťování na střechách jednoduchých sklonu do 60° osové vzdálenosti do 360 mm</t>
  </si>
  <si>
    <t>628529427</t>
  </si>
  <si>
    <t>605141140</t>
  </si>
  <si>
    <t>řezivo jehličnaté,střešní latě impregnované dl 4 - 5 m</t>
  </si>
  <si>
    <t>-944013232</t>
  </si>
  <si>
    <t>((0,04*0,06)*14,4*15)*2</t>
  </si>
  <si>
    <t>762342441</t>
  </si>
  <si>
    <t>Montáž lišt trojúhelníkových nebo kontralatí na střechách sklonu do 60°</t>
  </si>
  <si>
    <t>-2095840342</t>
  </si>
  <si>
    <t>2021280529</t>
  </si>
  <si>
    <t>153*0,04*0,06</t>
  </si>
  <si>
    <t>0,367*1,1 'Přepočtené koeficientem množství</t>
  </si>
  <si>
    <t>762342811</t>
  </si>
  <si>
    <t>Demontáž bednění a laťování laťování střech sklonu do 60° se všemi nadstřešními konstrukcemi, z latí průřezové plochy do 25 cm2 při osové vzdálenosti do 0,22 m</t>
  </si>
  <si>
    <t>1036564521</t>
  </si>
  <si>
    <t>762395000</t>
  </si>
  <si>
    <t>Spojovací prostředky pro montáž krovu, bednění, laťování, světlíky, klíny</t>
  </si>
  <si>
    <t>-519818465</t>
  </si>
  <si>
    <t>998762202</t>
  </si>
  <si>
    <t>Přesun hmot procentní pro kce tesařské v objektech v do 12 m</t>
  </si>
  <si>
    <t>419596989</t>
  </si>
  <si>
    <t>764002801</t>
  </si>
  <si>
    <t>Demontáž závětrné lišty do suti</t>
  </si>
  <si>
    <t>1102547438</t>
  </si>
  <si>
    <t>5,1*4</t>
  </si>
  <si>
    <t>764002812</t>
  </si>
  <si>
    <t>Demontáž okapového plechu do suti v krytině skládané</t>
  </si>
  <si>
    <t>-1056004950</t>
  </si>
  <si>
    <t>14,4*2</t>
  </si>
  <si>
    <t>764002821</t>
  </si>
  <si>
    <t>Demontáž střešního výlezu do suti</t>
  </si>
  <si>
    <t>-1664656992</t>
  </si>
  <si>
    <t>764002881</t>
  </si>
  <si>
    <t>Demontáž lemování střešních prostupů do suti</t>
  </si>
  <si>
    <t>-46531060</t>
  </si>
  <si>
    <t>1,2*2</t>
  </si>
  <si>
    <t>764003801</t>
  </si>
  <si>
    <t>Demontáž lemování trub, konzol, držáků, ventilačních nástavců a jiných kusových prvků do suti</t>
  </si>
  <si>
    <t>1268945181</t>
  </si>
  <si>
    <t>764004801</t>
  </si>
  <si>
    <t>Demontáž podokapního žlabu do suti</t>
  </si>
  <si>
    <t>-282407196</t>
  </si>
  <si>
    <t>76411165R</t>
  </si>
  <si>
    <t>Krytina střechy rovné z taškových tabulí z Pz plechu s povrchovou úpravou (poplastovaný plech) sklonu do 60°</t>
  </si>
  <si>
    <t>908939258</t>
  </si>
  <si>
    <t xml:space="preserve"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</si>
  <si>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(14,4*5,1)*2</t>
  </si>
  <si>
    <t>764211625</t>
  </si>
  <si>
    <t>Oplechování větraného hřebene s větracím pásem z Pz s povrchovou úpravou (poplastovaný plech) rš 400 mm</t>
  </si>
  <si>
    <t>-528579818</t>
  </si>
  <si>
    <t xml:space="preserve"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</si>
  <si>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764212635</t>
  </si>
  <si>
    <t>Oplechování štítu závětrnou lištou z Pz s povrchovou úpravou (poplastovaný plech) rš 400 mm</t>
  </si>
  <si>
    <t>1954645556</t>
  </si>
  <si>
    <t>76421266R</t>
  </si>
  <si>
    <t>Oplechování rovné okapové hrany z Pz s povrchovou úpravou (poplastovaný plech) rš 400 mm</t>
  </si>
  <si>
    <t>1394809702</t>
  </si>
  <si>
    <t>764213456</t>
  </si>
  <si>
    <t>Sněhový zachytávač krytiny z Pz plechu s povrchovou úpravou (poplastovaný plech) průběžný dvoutrubkový</t>
  </si>
  <si>
    <t>1791804949</t>
  </si>
  <si>
    <t>764213652.1</t>
  </si>
  <si>
    <t>Střešní výlez rozměru 600 x 600 mm, střechy s krytinou skládanou nebo plechovou</t>
  </si>
  <si>
    <t>1572796122</t>
  </si>
  <si>
    <t>764314612</t>
  </si>
  <si>
    <t>Lemování prostupů střech s krytinou skládanou nebo plechovou z Pz s povrchovou úpravou</t>
  </si>
  <si>
    <t>1079954431</t>
  </si>
  <si>
    <t>764315621</t>
  </si>
  <si>
    <t>Lemování trub, konzol,držáků z Pz s povrch úpravou (poplastovaný plech) střech s krytinou skládanou D do 75 mm</t>
  </si>
  <si>
    <t>1139168299</t>
  </si>
  <si>
    <t>764316643</t>
  </si>
  <si>
    <t>Větrací komínek izolovaný s průchodkou na skládané krytině z taškových tabulí s povrch. úpravou (poplastovaný plech) D 110mm</t>
  </si>
  <si>
    <t>431079833</t>
  </si>
  <si>
    <t>764541305</t>
  </si>
  <si>
    <t>Žlab podokapní půlkruhový z TiZn plechu rš 330 mm</t>
  </si>
  <si>
    <t>-546439777</t>
  </si>
  <si>
    <t>764541346</t>
  </si>
  <si>
    <t>Kotlík oválný (trychtýřový) pro podokapní žlaby z TiZn plechu 330/100 mm</t>
  </si>
  <si>
    <t>-1169342495</t>
  </si>
  <si>
    <t>-1166764718</t>
  </si>
  <si>
    <t>765</t>
  </si>
  <si>
    <t>Krytina skládaná</t>
  </si>
  <si>
    <t>765111825</t>
  </si>
  <si>
    <t>Demontáž krytiny keramické hladké (bobrovky), sklonu do 30° se zvětralou maltou do suti</t>
  </si>
  <si>
    <t>-2119809257</t>
  </si>
  <si>
    <t>765111831</t>
  </si>
  <si>
    <t>Demontáž krytiny keramické Příplatek k cenám za sklon přes 30° do suti</t>
  </si>
  <si>
    <t>1684968444</t>
  </si>
  <si>
    <t>765111865</t>
  </si>
  <si>
    <t>Demontáž krytiny keramické hřebenů a nároží, sklonu do 30° z hřebenáčů se zvětralou maltou do suti</t>
  </si>
  <si>
    <t>1743791608</t>
  </si>
  <si>
    <t>14,4</t>
  </si>
  <si>
    <t>765111881</t>
  </si>
  <si>
    <t>-157247752</t>
  </si>
  <si>
    <t>765113121</t>
  </si>
  <si>
    <t>Okapová hrana s větrací mřížkou jednoduchou</t>
  </si>
  <si>
    <t>1872970269</t>
  </si>
  <si>
    <t>765191023</t>
  </si>
  <si>
    <t>Montáž pojistné hydroizolační fólie kladené ve sklonu přes 20° s lepenými spoji na bednění</t>
  </si>
  <si>
    <t>-389861535</t>
  </si>
  <si>
    <t>63150819.ISV</t>
  </si>
  <si>
    <t>TYVEK SOLID, 50 000 × 1500mm, role 75 m2, kontaktní pojistná hydroizolace určená pro šikmé střechy a aplikaci na bednění.</t>
  </si>
  <si>
    <t>1889476851</t>
  </si>
  <si>
    <t>146,88*1,15 'Přepočtené koeficientem množství</t>
  </si>
  <si>
    <t>998765202</t>
  </si>
  <si>
    <t>Přesun hmot procentní pro krytiny skládané v objektech v do 12 m</t>
  </si>
  <si>
    <t>-720818563</t>
  </si>
  <si>
    <t>767851104</t>
  </si>
  <si>
    <t>Montáž lávek komínových - kompletní celé lávky</t>
  </si>
  <si>
    <t>1926239999</t>
  </si>
  <si>
    <t>62866423R</t>
  </si>
  <si>
    <t>komínová lávka kompletní vč. povrchové úpravy a zábradlí</t>
  </si>
  <si>
    <t>-375294547</t>
  </si>
  <si>
    <t>Poznámka k položce:_x000d_
Poznámka k položce: Systémová komínová lávka k taškovým tabulím</t>
  </si>
  <si>
    <t>Přesun hmot procentní pro zámečnické konstrukce v objektech v do 12 m</t>
  </si>
  <si>
    <t>-1841261016</t>
  </si>
  <si>
    <t xml:space="preserve"> Dokončovací práce</t>
  </si>
  <si>
    <t>783201201</t>
  </si>
  <si>
    <t>Obroušení tesařských konstrukcí před provedením nátěru</t>
  </si>
  <si>
    <t>1421038829</t>
  </si>
  <si>
    <t>783201201.1</t>
  </si>
  <si>
    <t>Příprava podkladu tesařských konstrukcí před provedením nátěru broušení s opálením všech stávajících vrstev</t>
  </si>
  <si>
    <t>-1020190724</t>
  </si>
  <si>
    <t>783201401</t>
  </si>
  <si>
    <t>Příprava podkladu tesařských konstrukcí před provedením nátěru ometení</t>
  </si>
  <si>
    <t>1848074419</t>
  </si>
  <si>
    <t>783213121</t>
  </si>
  <si>
    <t>Napouštěcí dvojnásobný syntetický fungicidní nátěr tesařských konstrukcí zabudovaných do konstrukce</t>
  </si>
  <si>
    <t>-1635238687</t>
  </si>
  <si>
    <t>783218111.1</t>
  </si>
  <si>
    <t>Lazurovací nátěr tesařských konstrukcí dvojnásobný syntetický</t>
  </si>
  <si>
    <t>-1453832387</t>
  </si>
  <si>
    <t>Poznámka k položce:_x000d_
Poznámka k položce: Ref. Xyladecor Oversol</t>
  </si>
  <si>
    <t>783221112.1</t>
  </si>
  <si>
    <t>Nátěry syntetické KDK barva dražší matný povrch 1x antikorozní, 1x základní, 2x email</t>
  </si>
  <si>
    <t>1562000982</t>
  </si>
  <si>
    <t>Poznámka k položce:_x000d_
Poznámka k položce: (Dvířka rozvodnic, větracích dvířek a ostatních prvků na fasádě) vč.bezpečnostních označení</t>
  </si>
  <si>
    <t>OST</t>
  </si>
  <si>
    <t>Poznámky</t>
  </si>
  <si>
    <t>000000002</t>
  </si>
  <si>
    <t>262144</t>
  </si>
  <si>
    <t>-1344209505</t>
  </si>
  <si>
    <t xml:space="preserve"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</si>
  <si>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1.3 - Oprava čekárny</t>
  </si>
  <si>
    <t xml:space="preserve">    O01 - Mobiliář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</si>
  <si>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</si>
  <si>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</si>
  <si>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</si>
  <si>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</si>
  <si>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</si>
  <si>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784 - Dokončovací práce - malby</t>
  </si>
  <si>
    <t xml:space="preserve">    795 - Lokální vytápění</t>
  </si>
  <si>
    <t>612131121</t>
  </si>
  <si>
    <t>Penetrace akrylát-silikonová vnitřních stěn nanášená ručně</t>
  </si>
  <si>
    <t>1332210021</t>
  </si>
  <si>
    <t>612135011</t>
  </si>
  <si>
    <t>Vyrovnání podkladu vnitřních stěn tmelem po odstraněném nátěru - linkrusta</t>
  </si>
  <si>
    <t>816596991</t>
  </si>
  <si>
    <t>612142001</t>
  </si>
  <si>
    <t>Potažení vnitřních stěn sklovláknitým pletivem vtlačeným do tenkovrstvé hmoty</t>
  </si>
  <si>
    <t>-882552765</t>
  </si>
  <si>
    <t>612311131</t>
  </si>
  <si>
    <t>Potažení vnitřních stěn vápenným štukem tloušťky do 3 mm ručně</t>
  </si>
  <si>
    <t>1538286199</t>
  </si>
  <si>
    <t>612325413</t>
  </si>
  <si>
    <t>Oprava vnitřní vápenocementové hladké omítky stěn v rozsahu plochy do 50%</t>
  </si>
  <si>
    <t>-384982271</t>
  </si>
  <si>
    <t>(7,5+4)*2*3,1</t>
  </si>
  <si>
    <t>631311126</t>
  </si>
  <si>
    <t>Mazanina z betonu prostého bez zvýšených nároků na prostředí tl. přes 80 do 120 mm tř. C 25/30</t>
  </si>
  <si>
    <t>335445575</t>
  </si>
  <si>
    <t>30*0,1</t>
  </si>
  <si>
    <t>631319173</t>
  </si>
  <si>
    <t>Příplatek k cenám mazanin za stržení povrchu spodní vrstvy mazaniny latí před vložením výztuže nebo pletiva pro tl. obou vrstev mazaniny přes 80 do 120 mm</t>
  </si>
  <si>
    <t>-1997595709</t>
  </si>
  <si>
    <t>631362021</t>
  </si>
  <si>
    <t>Výztuž mazanin ze svařovaných sítí z drátů typu KARI</t>
  </si>
  <si>
    <t>1615633802</t>
  </si>
  <si>
    <t>634111114</t>
  </si>
  <si>
    <t>Obvodová dilatace mezi stěnou a mazaninou nebo potěrem pružnou těsnicí páskou na bázi syntetického kaučuku výšky 100 mm</t>
  </si>
  <si>
    <t>588723856</t>
  </si>
  <si>
    <t>(7,5+4)*2</t>
  </si>
  <si>
    <t>635111242</t>
  </si>
  <si>
    <t>Násyp ze štěrkopísku, písku nebo kameniva pod podlahy se zhutněním z kameniva hrubého 16-32</t>
  </si>
  <si>
    <t>1637165400</t>
  </si>
  <si>
    <t>949101111</t>
  </si>
  <si>
    <t>Lešení pomocné pro objekty pozemních staveb s lešeňovou podlahou v do 1,9 m zatížení do 150 kg/m2</t>
  </si>
  <si>
    <t>1316279922</t>
  </si>
  <si>
    <t>4*7,5</t>
  </si>
  <si>
    <t>952901111</t>
  </si>
  <si>
    <t>Vyčištění budov bytové a občanské výstavby při výšce podlaží do 4 m</t>
  </si>
  <si>
    <t>-1585518869</t>
  </si>
  <si>
    <t>965082941</t>
  </si>
  <si>
    <t>Odstranění násypu pod podlahami nebo ochranného násypu na střechách tl. přes 200 mm jakékoliv plochy</t>
  </si>
  <si>
    <t>-196898879</t>
  </si>
  <si>
    <t>30*0,3</t>
  </si>
  <si>
    <t>978013161</t>
  </si>
  <si>
    <t>Otlučení vnitřní vápenné nebo vápenocementové omítky stěn v rozsahu do 50 %</t>
  </si>
  <si>
    <t>-145989968</t>
  </si>
  <si>
    <t>97805954R</t>
  </si>
  <si>
    <t>Stavební přípomoce pro elektroinstalaci kompletní vč. zapravení a povrchové úpravy</t>
  </si>
  <si>
    <t>1043600748</t>
  </si>
  <si>
    <t>97805954R2.1</t>
  </si>
  <si>
    <t>Demontáž a zpětná montáž příp. přemístění garnýží, nástěnek, klaprámů, cedulí, otočných jízdních řádů a ost. doplňkových kcí pro provedení prací</t>
  </si>
  <si>
    <t>-1087223156</t>
  </si>
  <si>
    <t>997013213</t>
  </si>
  <si>
    <t>Vnitrostaveništní doprava suti a vybouraných hmot vodorovně do 50 m svisle ručně pro budovy a haly výšky přes 9 do 12 m</t>
  </si>
  <si>
    <t>-285961824</t>
  </si>
  <si>
    <t>1419286089</t>
  </si>
  <si>
    <t>Odvoz suti a vybouraných hmot na skládku nebo meziskládku se složením, na vzdálenost Příplatek k ceně za každý další i započatý 1 km přes 1 km</t>
  </si>
  <si>
    <t>1932072055</t>
  </si>
  <si>
    <t>14,646*19 'Přepočtené koeficientem množství</t>
  </si>
  <si>
    <t>-600904203</t>
  </si>
  <si>
    <t>Přesun hmot pro budovy občanské výstavby, bydlení, výrobu a služby s nosnou svislou konstrukcí zděnou z cihel, tvárnic nebo kamene vodorovná dopravní vzdálenost do 100 m pro budovy výšky přes 6 do 12 m</t>
  </si>
  <si>
    <t>-2031159440</t>
  </si>
  <si>
    <t>O01</t>
  </si>
  <si>
    <t>Mobiliář</t>
  </si>
  <si>
    <t>O0012</t>
  </si>
  <si>
    <t>D+M lavice do čekárny , vel. 1260-1300, vč povrchové úpravy - upřesnění dle TZ</t>
  </si>
  <si>
    <t>-623913594</t>
  </si>
  <si>
    <t xml:space="preserve">Poznámka k položce:_x000d_
Poznámka k položce: Lavička ukotvená k podlaze většími ocelovými šrouby chráněnými proti demontáži. Všechny kovové všechny kovové části jsou žárově pozinkovány a následně pokryty polyesterovým práškem či jiným vhodným povrchem  Míry: dle dispozic umístění, dle pokynů investora  Provedení dle sm. SŽDC PO-20/2019-GŘ - „Moderní design a architektura nádraží a zastávek ČR – Mobiliář“   čj. 62741/2019-SŽDC-GŘ-O23 ze dne 23. 10. 2019</t>
  </si>
  <si>
    <t>O0014.1</t>
  </si>
  <si>
    <t>D+M odpadkový koš objem min. 60l - upřesnění dle TZ</t>
  </si>
  <si>
    <t>-1129354969</t>
  </si>
  <si>
    <t xml:space="preserve">Poznámka k položce:_x000d_
Poznámka k položce: koše budou v antivandal provedení a zabezpečeny proti krádeži ukotvením k podlaze - místo určení a barevné provedení dle vyjádření zástupce investora na místě po předložení vzorníku  Odpadkový koš se skládá z tělesa koše, podstavce a vyjímatelné vložky.  Provedení dle sm. SŽDC PO-20/2019-GŘ - „Moderní design a architektura nádraží a zastávek ČR – Mobiliář“   čj. 62741/2019-SŽDC-GŘ-O23 ze dne 23. 10. 2019</t>
  </si>
  <si>
    <t>O0015</t>
  </si>
  <si>
    <t>Odvoz a likvidace stávajícího vnitřního mobiliáře</t>
  </si>
  <si>
    <t>1966901382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</si>
  <si>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</si>
  <si>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</si>
  <si>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</si>
  <si>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</si>
  <si>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1098681054</t>
  </si>
  <si>
    <t>11163150</t>
  </si>
  <si>
    <t>lak penetrační asfaltový</t>
  </si>
  <si>
    <t>-1651558366</t>
  </si>
  <si>
    <t>30*0,0003 'Přepočtené koeficientem množství</t>
  </si>
  <si>
    <t>711141559</t>
  </si>
  <si>
    <t>Provedení izolace proti zemní vlhkosti pásy přitavením NAIP na ploše vodorovné V</t>
  </si>
  <si>
    <t>-1402438033</t>
  </si>
  <si>
    <t>62832000</t>
  </si>
  <si>
    <t>pás asfaltový natavitelný oxidovaný tl 3,0mm typu V60 S30 s vložkou ze skleněné rohože, s jemnozrnným minerálním posypem</t>
  </si>
  <si>
    <t>-1723088832</t>
  </si>
  <si>
    <t>30*1,15 'Přepočtené koeficientem množství</t>
  </si>
  <si>
    <t>998711202</t>
  </si>
  <si>
    <t>Přesun hmot pro izolace proti vodě, vlhkosti a plynům stanovený procentní sazbou (%) z ceny vodorovná dopravní vzdálenost do 50 m v objektech výšky přes 6 do 12 m</t>
  </si>
  <si>
    <t>-2014733272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</si>
  <si>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</si>
  <si>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</si>
  <si>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</si>
  <si>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</si>
  <si>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>-1239484129</t>
  </si>
  <si>
    <t>28372309</t>
  </si>
  <si>
    <t>deska EPS 100 do plochých střech a podlah λ=0,037 tl 100mm</t>
  </si>
  <si>
    <t>-247544582</t>
  </si>
  <si>
    <t>30*1,02 'Přepočtené koeficientem množství</t>
  </si>
  <si>
    <t>998713202</t>
  </si>
  <si>
    <t>Přesun hmot pro izolace tepelné stanovený procentní sazbou (%) z ceny vodorovná dopravní vzdálenost do 50 m v objektech výšky přes 6 do 12 m</t>
  </si>
  <si>
    <t>1824919587</t>
  </si>
  <si>
    <t>762522811</t>
  </si>
  <si>
    <t>Demontáž podlah s polštáři z prken tl. do 32 mm</t>
  </si>
  <si>
    <t>-2104023092</t>
  </si>
  <si>
    <t>Přesun hmot pro konstrukce tesařské stanovený procentní sazbou (%) z ceny vodorovná dopravní vzdálenost do 50 m v objektech výšky přes 6 do 12 m</t>
  </si>
  <si>
    <t>1840306915</t>
  </si>
  <si>
    <t>763</t>
  </si>
  <si>
    <t>Konstrukce suché výstavby</t>
  </si>
  <si>
    <t>763131511</t>
  </si>
  <si>
    <t>SDK podhled deska 1xA 12,5 bez TI jednovrstvá spodní kce profil CD+UD</t>
  </si>
  <si>
    <t>998857488</t>
  </si>
  <si>
    <t>7,5*4</t>
  </si>
  <si>
    <t>763131713</t>
  </si>
  <si>
    <t>SDK podhled napojení na obvodové konstrukce profilem</t>
  </si>
  <si>
    <t>-891455845</t>
  </si>
  <si>
    <t>763131714</t>
  </si>
  <si>
    <t>SDK podhled základní penetrační nátěr</t>
  </si>
  <si>
    <t>791620395</t>
  </si>
  <si>
    <t>998763402</t>
  </si>
  <si>
    <t>Přesun hmot pro konstrukce montované z desek stanovený procentní sazbou (%) z ceny vodorovná dopravní vzdálenost do 50 m v objektech výšky přes 6 do 12 m</t>
  </si>
  <si>
    <t>1582781252</t>
  </si>
  <si>
    <t>76665519D1</t>
  </si>
  <si>
    <t>Repase, úprava, revize, nátěr pokladního okna vč. obložení ostění, kontrolou a přetmelením zasklení, výměny vadných částí aj. orientační rozměry 100/100 cm</t>
  </si>
  <si>
    <t>-868817913</t>
  </si>
  <si>
    <t>Poznámka k položce:_x000d_
Poznámka k položce: Odstranění starých nátěrů, ošetření, vytmelení, přebroušení, impregnace a opatření novým dvojnásobným nátěrem.</t>
  </si>
  <si>
    <t>Přesun hmot pro konstrukce truhlářské stanovený procentní sazbou (%) z ceny vodorovná dopravní vzdálenost do 50 m v objektech výšky přes 6 do 12 m</t>
  </si>
  <si>
    <t>-1770729004</t>
  </si>
  <si>
    <t>771</t>
  </si>
  <si>
    <t>Podlahy z dlaždic</t>
  </si>
  <si>
    <t>771474142</t>
  </si>
  <si>
    <t>Montáž soklíků z dlaždic keramických s požlábkem flexibilní lepidlo v do 120 mm</t>
  </si>
  <si>
    <t>1550871282</t>
  </si>
  <si>
    <t>59761312R</t>
  </si>
  <si>
    <t>sokl RAKO TAURUS s požlábkem 298 x 90 x 9 mm - odstín dle výběru investora</t>
  </si>
  <si>
    <t>-1905413480</t>
  </si>
  <si>
    <t>Poznámka k položce:_x000d_
Poznámka k položce: Konečné barevné provedení bude odsouhlaseno na základě předložení vzorníku zástupcem investora na místě.</t>
  </si>
  <si>
    <t>23/0,3</t>
  </si>
  <si>
    <t>771574113</t>
  </si>
  <si>
    <t>Montáž podlah keramických režných hladkých lepených flexibilním lepidlem do 12 ks/m2</t>
  </si>
  <si>
    <t>-1599230135</t>
  </si>
  <si>
    <t>597614060.1</t>
  </si>
  <si>
    <t>dlaždice keramické slinuté neglazované, úprava protiskluz min. R10 - odstín dle výběru investora 29,8 x 29,8 x 0,9 cm</t>
  </si>
  <si>
    <t>-1650599054</t>
  </si>
  <si>
    <t>771591111</t>
  </si>
  <si>
    <t>Podlahy penetrace podkladu</t>
  </si>
  <si>
    <t>1716794658</t>
  </si>
  <si>
    <t>771990112</t>
  </si>
  <si>
    <t>Vyrovnání podkladu samonivelační stěrkou tl 4 mm pevnosti 30 Mpa</t>
  </si>
  <si>
    <t>-1256053792</t>
  </si>
  <si>
    <t>771990192</t>
  </si>
  <si>
    <t>Příplatek k vyrovnání podkladu dlažby samonivelační stěrkou pevnosti 30 Mpa ZKD 1 mm tloušťky</t>
  </si>
  <si>
    <t>1963284851</t>
  </si>
  <si>
    <t>998771202</t>
  </si>
  <si>
    <t>Přesun hmot pro podlahy z dlaždic stanovený procentní sazbou (%) z ceny vodorovná dopravní vzdálenost do 50 m v objektech výšky přes 6 do 12 m</t>
  </si>
  <si>
    <t>903122162</t>
  </si>
  <si>
    <t>776</t>
  </si>
  <si>
    <t>Podlahy povlakové</t>
  </si>
  <si>
    <t>776401800</t>
  </si>
  <si>
    <t>Odstranění soklíků a lišt pryžových nebo plastových</t>
  </si>
  <si>
    <t>-1024694218</t>
  </si>
  <si>
    <t>776511810</t>
  </si>
  <si>
    <t>Demontáž povlakových podlah lepených bez podložky - vícevrstvých</t>
  </si>
  <si>
    <t>-1738223754</t>
  </si>
  <si>
    <t>998776202</t>
  </si>
  <si>
    <t>Přesun hmot pro podlahy povlakové stanovený procentní sazbou (%) z ceny vodorovná dopravní vzdálenost do 50 m v objektech výšky přes 6 do 12 m</t>
  </si>
  <si>
    <t>470712613</t>
  </si>
  <si>
    <t>783102801</t>
  </si>
  <si>
    <t>Odstranění nátěrů z KDK konstrukcí</t>
  </si>
  <si>
    <t>1031130191</t>
  </si>
  <si>
    <t>783221112</t>
  </si>
  <si>
    <t>Nátěry syntetické KDK 1x antikorozní, 1x základní, 2x email</t>
  </si>
  <si>
    <t>-695286303</t>
  </si>
  <si>
    <t>783806805</t>
  </si>
  <si>
    <t>Odstranění nátěrů z omítek opálením s obroušením</t>
  </si>
  <si>
    <t>823980997</t>
  </si>
  <si>
    <t>784</t>
  </si>
  <si>
    <t>Dokončovací práce - malby</t>
  </si>
  <si>
    <t>784171121</t>
  </si>
  <si>
    <t>Zakrytí vnitřních ploch, konstrukcí nebo prvků v místnostech výšky do 3,80 m</t>
  </si>
  <si>
    <t>-693970291</t>
  </si>
  <si>
    <t>784181101</t>
  </si>
  <si>
    <t>Základní akrylátová jednonásobná penetrace podkladu v místnostech výšky do 3,80m</t>
  </si>
  <si>
    <t>869222916</t>
  </si>
  <si>
    <t>784211101</t>
  </si>
  <si>
    <t>Malby z malířských směsí otěruvzdorných za mokra dvojnásobné, bílé za mokra otěruvzdorné výborně v místnostech výšky do 3,80 m</t>
  </si>
  <si>
    <t>-1266777777</t>
  </si>
  <si>
    <t>(7,5+5)*2*3,1</t>
  </si>
  <si>
    <t>795</t>
  </si>
  <si>
    <t>Lokální vytápění</t>
  </si>
  <si>
    <t>795121811</t>
  </si>
  <si>
    <t>Odpojení a odebrání přenosných kamen na tuhá paliva hmotnosti do 100 kg</t>
  </si>
  <si>
    <t>-2038637736</t>
  </si>
  <si>
    <t>998795202</t>
  </si>
  <si>
    <t>Přesun hmot pro lokální vytápění stanovený procentní sazbou (%) z ceny vodorovná dopravní vzdálenost do 50 m v objektech výšky přes 6 do 12 m</t>
  </si>
  <si>
    <t>-1328435745</t>
  </si>
  <si>
    <t>22037044R</t>
  </si>
  <si>
    <t>Zapravení a výměna stávajícího vedení oznamovacích a slaboproudých zařízení v rámci místnosti</t>
  </si>
  <si>
    <t>-1157159542</t>
  </si>
  <si>
    <t xml:space="preserve"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</si>
  <si>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742-03</t>
  </si>
  <si>
    <t>Demontáž hodin</t>
  </si>
  <si>
    <t>ks</t>
  </si>
  <si>
    <t>-1448567083</t>
  </si>
  <si>
    <t>742340002</t>
  </si>
  <si>
    <t>Montáž hodin nástěnných</t>
  </si>
  <si>
    <t>1261872005</t>
  </si>
  <si>
    <t>742-04</t>
  </si>
  <si>
    <t>Čtvercové hodiny , průměr číselníku 40 dle norem SŽDC</t>
  </si>
  <si>
    <t>729169923</t>
  </si>
  <si>
    <t>742410201</t>
  </si>
  <si>
    <t>Montáž rozhlasu nastavení a oživení ústředny rozhlasu a naprogramování</t>
  </si>
  <si>
    <t>-1537423631</t>
  </si>
  <si>
    <t>742-02</t>
  </si>
  <si>
    <t>reproduktor kompletní dle norem SŽDC</t>
  </si>
  <si>
    <t>524344406</t>
  </si>
  <si>
    <t>1.4 - Oprava dopravní kanceláře a zázemí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</si>
  <si>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</si>
  <si>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</si>
  <si>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</si>
  <si>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</si>
  <si>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</si>
  <si>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742 - Elektroinstalace - slaboproud</t>
  </si>
  <si>
    <t xml:space="preserve">    751 - Vzduchotechnika</t>
  </si>
  <si>
    <t xml:space="preserve">    781 - Dokončovací práce - obklady</t>
  </si>
  <si>
    <t>M - Práce a dodávky M</t>
  </si>
  <si>
    <t xml:space="preserve">    22-M - Montáže technologických zařízení pro dopravní stavby</t>
  </si>
  <si>
    <t>317142412</t>
  </si>
  <si>
    <t>Překlady nenosné z pórobetonu osazené do tenkého maltového lože, výšky do 250 mm, šířky překladu 75 mm, délky překladu přes 1000 do 1250 mm</t>
  </si>
  <si>
    <t>647405435</t>
  </si>
  <si>
    <t>Podkladní a spojovací vrstva vnitřních omítaných ploch penetrace akrylát-silikonová nanášená ručně stěn</t>
  </si>
  <si>
    <t>1170328186</t>
  </si>
  <si>
    <t>Potažení vnitřních ploch pletivem v ploše nebo pruzích, na plném podkladu sklovláknitým vtlačením do tmelu stěn</t>
  </si>
  <si>
    <t>1695180816</t>
  </si>
  <si>
    <t>Potažení vnitřních ploch štukem tloušťky do 3 mm svislých konstrukcí stěn</t>
  </si>
  <si>
    <t>67842064</t>
  </si>
  <si>
    <t>Oprava vápenocementové omítky vnitřních ploch hladké, tloušťky do 20 mm stěn, v rozsahu opravované plochy přes 30 do 50%</t>
  </si>
  <si>
    <t>-441821949</t>
  </si>
  <si>
    <t>642942611</t>
  </si>
  <si>
    <t>Osazování zárubní nebo rámů kovových dveřních lisovaných nebo z úhelníků bez dveřních křídel na montážní pěnu, plochy otvoru do 2,5 m2</t>
  </si>
  <si>
    <t>-149026123</t>
  </si>
  <si>
    <t>55331350</t>
  </si>
  <si>
    <t>zárubeň ocelová pro běžné zdění a pórobeton 100 levá/pravá 800</t>
  </si>
  <si>
    <t>-818435420</t>
  </si>
  <si>
    <t>Lešení pomocné pracovní pro objekty pozemních staveb pro zatížení do 150 kg/m2, o výšce lešeňové podlahy do 1,9 m</t>
  </si>
  <si>
    <t>-1454195901</t>
  </si>
  <si>
    <t>pokladna</t>
  </si>
  <si>
    <t>3,2*3,9</t>
  </si>
  <si>
    <t>dopr. kanc.</t>
  </si>
  <si>
    <t>5,5*4,2</t>
  </si>
  <si>
    <t>kancelář</t>
  </si>
  <si>
    <t>4*3,5</t>
  </si>
  <si>
    <t>šatna</t>
  </si>
  <si>
    <t>4*4,3</t>
  </si>
  <si>
    <t>koupelna</t>
  </si>
  <si>
    <t>1,5*3</t>
  </si>
  <si>
    <t>sklad</t>
  </si>
  <si>
    <t>3*3,3</t>
  </si>
  <si>
    <t>wc</t>
  </si>
  <si>
    <t>1,1*0,8</t>
  </si>
  <si>
    <t>chodba</t>
  </si>
  <si>
    <t>1,1*5,3</t>
  </si>
  <si>
    <t>Vyčištění budov nebo objektů před předáním do užívání budov bytové nebo občanské výstavby, světlé výšky podlaží do 4 m</t>
  </si>
  <si>
    <t>1633272498</t>
  </si>
  <si>
    <t>95290111R</t>
  </si>
  <si>
    <t>Dočasné vyklizení a zpětné nastěhování a osazení vybavení a zařízení pro provedení prací - nábytek, zařízení, nástěnky, šatní skříně aj.</t>
  </si>
  <si>
    <t>19893737</t>
  </si>
  <si>
    <t>95290111R2</t>
  </si>
  <si>
    <t>Opatření nutná k ochraně a zabezpečení sdělovacího a ostatního zařízení dopravní kanceláře pro provedení prací včetně projednání</t>
  </si>
  <si>
    <t>-1934910361</t>
  </si>
  <si>
    <t>Poznámka k položce:_x000d_
Poznámka k položce: Položka obsahuje veškeré konstrukce a práce pro zajištění provizorního chodu dopravní kanceláře po dobu akce včetně ochrany obsluhy a zařízení (práce budou probíhat za provozu)</t>
  </si>
  <si>
    <t>952903001.2.2</t>
  </si>
  <si>
    <t>Vyčištění sklepa a vyklizení velkoobjemové odpadu včetně odvozu a likvidace odpadu</t>
  </si>
  <si>
    <t>-1542361983</t>
  </si>
  <si>
    <t>968072455</t>
  </si>
  <si>
    <t>Vybourání kovových rámů oken s křídly, dveřních zárubní, vrat, stěn, ostění nebo obkladů dveřních zárubní, plochy do 2 m2</t>
  </si>
  <si>
    <t>-1951769137</t>
  </si>
  <si>
    <t>(1*2)*3</t>
  </si>
  <si>
    <t>974031132</t>
  </si>
  <si>
    <t>Vysekání rýh ve zdivu cihelném na maltu vápennou nebo vápenocementovou do hl. 50 mm a šířky do 70 mm</t>
  </si>
  <si>
    <t>526840813</t>
  </si>
  <si>
    <t>974031153</t>
  </si>
  <si>
    <t>Vysekání rýh ve zdivu cihelném na maltu vápennou nebo vápenocementovou do hl. 100 mm a šířky do 100 mm</t>
  </si>
  <si>
    <t>1962960327</t>
  </si>
  <si>
    <t>Otlučení vápenných nebo vápenocementových omítek vnitřních ploch stěn s vyškrabáním spar, s očištěním zdiva, v rozsahu přes 30 do 50 %</t>
  </si>
  <si>
    <t>-406937555</t>
  </si>
  <si>
    <t>(3,3+7,1)*2*3,1</t>
  </si>
  <si>
    <t>(4+2,8)*2*3,1</t>
  </si>
  <si>
    <t>soc.zař.</t>
  </si>
  <si>
    <t>(1+2,6)*2*1,2</t>
  </si>
  <si>
    <t>chodba+schodiště</t>
  </si>
  <si>
    <t>997013212</t>
  </si>
  <si>
    <t>Vnitrostaveništní doprava suti a vybouraných hmot vodorovně do 50 m svisle ručně pro budovy a haly výšky přes 6 do 9 m</t>
  </si>
  <si>
    <t>-1860052632</t>
  </si>
  <si>
    <t>Odvoz suti a vybouraných hmot na skládku nebo meziskládku se složením, na vzdálenost do 1 km</t>
  </si>
  <si>
    <t>1903252657</t>
  </si>
  <si>
    <t>2036603131</t>
  </si>
  <si>
    <t>9,966*19 'Přepočtené koeficientem množství</t>
  </si>
  <si>
    <t>1228384202</t>
  </si>
  <si>
    <t>-838643021</t>
  </si>
  <si>
    <t>711111051</t>
  </si>
  <si>
    <t>Provedení izolace proti zemní vlhkosti natěradly a tmely za studena na ploše vodorovné V dvojnásobným nátěrem tekutou elastickou hydroizolací</t>
  </si>
  <si>
    <t>-1639701924</t>
  </si>
  <si>
    <t>1*2,6</t>
  </si>
  <si>
    <t>24551040</t>
  </si>
  <si>
    <t>stěrka hydroizolační dvousložková cemento-polymerová pod dlažbu</t>
  </si>
  <si>
    <t>131264752</t>
  </si>
  <si>
    <t>2,6*1,5 'Přepočtené koeficientem množství</t>
  </si>
  <si>
    <t>711112051</t>
  </si>
  <si>
    <t>Provedení izolace proti zemní vlhkosti natěradly a tmely za studena na ploše svislé S dvojnásobným nátěrem tekutou elastickou hydroizolací</t>
  </si>
  <si>
    <t>-1466564220</t>
  </si>
  <si>
    <t>(1+1+1)*2</t>
  </si>
  <si>
    <t>-2143235489</t>
  </si>
  <si>
    <t>6*1,5 'Přepočtené koeficientem množství</t>
  </si>
  <si>
    <t>998711102</t>
  </si>
  <si>
    <t>Přesun hmot pro izolace proti vodě, vlhkosti a plynům stanovený z hmotnosti přesunovaného materiálu vodorovná dopravní vzdálenost do 50 m v objektech výšky přes 6 do 12 m</t>
  </si>
  <si>
    <t>-1052313613</t>
  </si>
  <si>
    <t>721</t>
  </si>
  <si>
    <t>Zdravotechnika - vnitřní kanalizace</t>
  </si>
  <si>
    <t>721174000</t>
  </si>
  <si>
    <t>Ostatní nespecifikované práce a materiály</t>
  </si>
  <si>
    <t>-131204552</t>
  </si>
  <si>
    <t>721174001</t>
  </si>
  <si>
    <t>Napojení na stávající kanalizaci ve sklepních prostorech</t>
  </si>
  <si>
    <t>-991818671</t>
  </si>
  <si>
    <t>721174024</t>
  </si>
  <si>
    <t>Potrubí z trub polypropylenových odpadní (svislé) DN 75</t>
  </si>
  <si>
    <t>552159362</t>
  </si>
  <si>
    <t>721183803</t>
  </si>
  <si>
    <t>Demontáž potrubí z olověných trub odpadních nebo připojovacích do D 54</t>
  </si>
  <si>
    <t>981230266</t>
  </si>
  <si>
    <t>721274123</t>
  </si>
  <si>
    <t>Ventily přivzdušňovací odpadních potrubí vnitřní DN 100</t>
  </si>
  <si>
    <t>-1985074613</t>
  </si>
  <si>
    <t>721290111</t>
  </si>
  <si>
    <t>Zkouška těsnosti kanalizace v objektech vodou do DN 125</t>
  </si>
  <si>
    <t>-563900424</t>
  </si>
  <si>
    <t>998721202</t>
  </si>
  <si>
    <t>Přesun hmot pro vnitřní kanalizace stanovený procentní sazbou (%) z ceny vodorovná dopravní vzdálenost do 50 m v objektech výšky přes 6 do 12 m</t>
  </si>
  <si>
    <t>-818688328</t>
  </si>
  <si>
    <t>722</t>
  </si>
  <si>
    <t>Zdravotechnika - vnitřní vodovod</t>
  </si>
  <si>
    <t>722170801</t>
  </si>
  <si>
    <t>Demontáž rozvodů vody z plastů do Ø 25 mm</t>
  </si>
  <si>
    <t>793736172</t>
  </si>
  <si>
    <t>722173000</t>
  </si>
  <si>
    <t>Ostatní nespicifikované práce a materiály</t>
  </si>
  <si>
    <t>1619798862</t>
  </si>
  <si>
    <t>722174002</t>
  </si>
  <si>
    <t>Potrubí z plastových trubek z polypropylenu (PPR) svařovaných polyfuzně PN 16 (SDR 7,4) D 20 x 2,8</t>
  </si>
  <si>
    <t>1403760567</t>
  </si>
  <si>
    <t>722181111</t>
  </si>
  <si>
    <t>Ochrana potrubí plstěnými pásy DN do 20 mm</t>
  </si>
  <si>
    <t>1199850843</t>
  </si>
  <si>
    <t>722181812</t>
  </si>
  <si>
    <t>Demontáž plstěných pásů z trub do Ø 50</t>
  </si>
  <si>
    <t>-1636519919</t>
  </si>
  <si>
    <t>722290234</t>
  </si>
  <si>
    <t>Zkoušky, proplach a desinfekce vodovodního potrubí proplach a desinfekce vodovodního potrubí do DN 80</t>
  </si>
  <si>
    <t>1533008348</t>
  </si>
  <si>
    <t>998722202</t>
  </si>
  <si>
    <t>Přesun hmot pro vnitřní vodovod stanovený procentní sazbou (%) z ceny vodorovná dopravní vzdálenost do 50 m v objektech výšky přes 6 do 12 m</t>
  </si>
  <si>
    <t>-1251362386</t>
  </si>
  <si>
    <t>724</t>
  </si>
  <si>
    <t>Zdravotechnika - strojní vybavení</t>
  </si>
  <si>
    <t>724211216</t>
  </si>
  <si>
    <t>Domovní vodárny s čerpacím soustrojím a sacím košem bez potrubí s tlakovou nádobou objemu (l) 150 l</t>
  </si>
  <si>
    <t>1751784923</t>
  </si>
  <si>
    <t>724211299.1</t>
  </si>
  <si>
    <t>Ostatní nespecifikované práce, materiály a zkoušky pro zprovoznění domovní vodárny</t>
  </si>
  <si>
    <t>1007207973</t>
  </si>
  <si>
    <t>724211811</t>
  </si>
  <si>
    <t>Demontáž domovních vodáren s odstředivými čerpadly horizontálními s tlakovými nádržemi objemu do 300 l</t>
  </si>
  <si>
    <t>-1914528114</t>
  </si>
  <si>
    <t>998724202</t>
  </si>
  <si>
    <t>Přesun hmot pro strojní vybavení stanovený procentní sazbou (%) z ceny vodorovná dopravní vzdálenost do 50 m v objektech výšky přes 6 do 12 m</t>
  </si>
  <si>
    <t>174834232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</si>
  <si>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</si>
  <si>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</si>
  <si>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</si>
  <si>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</si>
  <si>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215804667</t>
  </si>
  <si>
    <t>725210821</t>
  </si>
  <si>
    <t>Demontáž umyvadel bez výtokových armatur umyvadel</t>
  </si>
  <si>
    <t>-589725519</t>
  </si>
  <si>
    <t>725211603</t>
  </si>
  <si>
    <t>Umyvadla keramická bílá bez výtokových armatur připevněná na stěnu šrouby bez sloupu nebo krytu na sifon 600 mm</t>
  </si>
  <si>
    <t>228397298</t>
  </si>
  <si>
    <t>725211701</t>
  </si>
  <si>
    <t>Umyvadla keramická bílá bez výtokových armatur připevněná na stěnu šrouby malá (umývátka) stěnová 400 mm</t>
  </si>
  <si>
    <t>-1940227276</t>
  </si>
  <si>
    <t>725241513</t>
  </si>
  <si>
    <t>Sprchové vaničky keramické čtvercové 900x900 mm</t>
  </si>
  <si>
    <t>1476379779</t>
  </si>
  <si>
    <t>725244102.1</t>
  </si>
  <si>
    <t>Dodávka a montáž sprchového závěsu vč. rozpěrné tyče</t>
  </si>
  <si>
    <t>-1041799802</t>
  </si>
  <si>
    <t>725311121</t>
  </si>
  <si>
    <t>Dřezy bez výtokových armatur jednoduché se zápachovou uzávěrkou nerezové s odkapávací plochou 560x480 mm a miskou</t>
  </si>
  <si>
    <t>1600314178</t>
  </si>
  <si>
    <t>725530826</t>
  </si>
  <si>
    <t>Demontáž elektrických zásobníkových ohřívačů vody akumulačních do 800 l</t>
  </si>
  <si>
    <t>-1819477799</t>
  </si>
  <si>
    <t>725532124</t>
  </si>
  <si>
    <t>Elektrické ohřívače zásobníkové beztlakové přepadové akumulační s pojistným ventilem závěsné svislé objem nádrže (příkon) 160 l (2,0 kW)</t>
  </si>
  <si>
    <t>31407589</t>
  </si>
  <si>
    <t>725820801</t>
  </si>
  <si>
    <t>Demontáž baterií nástěnných do G 3/4</t>
  </si>
  <si>
    <t>1655093009</t>
  </si>
  <si>
    <t>725821325</t>
  </si>
  <si>
    <t>Baterie dřezové stojánkové pákové s otáčivým ústím a délkou ramínka 220 mm</t>
  </si>
  <si>
    <t>1264853280</t>
  </si>
  <si>
    <t>725822613</t>
  </si>
  <si>
    <t>Baterie umyvadlové stojánkové pákové s výpustí</t>
  </si>
  <si>
    <t>-1085462583</t>
  </si>
  <si>
    <t>725840850</t>
  </si>
  <si>
    <t>Demontáž baterií sprchových diferenciálních do G 3/4 x 1</t>
  </si>
  <si>
    <t>1110139222</t>
  </si>
  <si>
    <t>725841312</t>
  </si>
  <si>
    <t>Baterie sprchové nástěnné pákové</t>
  </si>
  <si>
    <t>-301580977</t>
  </si>
  <si>
    <t>725861102</t>
  </si>
  <si>
    <t>Zápachové uzávěrky zařizovacích předmětů pro umyvadla DN 40</t>
  </si>
  <si>
    <t>437486764</t>
  </si>
  <si>
    <t>725862103</t>
  </si>
  <si>
    <t>Zápachové uzávěrky zařizovacích předmětů pro dřezy DN 40/50</t>
  </si>
  <si>
    <t>2061341890</t>
  </si>
  <si>
    <t>72586211R</t>
  </si>
  <si>
    <t>Zápachová uzávěrka pro ohřívač nebo kotel (přepad)</t>
  </si>
  <si>
    <t>2005828648</t>
  </si>
  <si>
    <t>998725202</t>
  </si>
  <si>
    <t>Přesun hmot pro zařizovací předměty stanovený procentní sazbou (%) z ceny vodorovná dopravní vzdálenost do 50 m v objektech výšky přes 6 do 12 m</t>
  </si>
  <si>
    <t>1591119221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</si>
  <si>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</si>
  <si>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</si>
  <si>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</si>
  <si>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</si>
  <si>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615776361</t>
  </si>
  <si>
    <t>998726212</t>
  </si>
  <si>
    <t>Přesun hmot pro instalační prefabrikáty stanovený procentní sazbou (%) z ceny vodorovná dopravní vzdálenost do 50 m v objektech výšky přes 6 do 12 m</t>
  </si>
  <si>
    <t>-368962923</t>
  </si>
  <si>
    <t>Elektroinstalace - slaboproud</t>
  </si>
  <si>
    <t>742000001R</t>
  </si>
  <si>
    <t>370172315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</si>
  <si>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6x kamera na fasádu objektu (rohy) + 1x v čekárně</t>
  </si>
  <si>
    <t>34571351</t>
  </si>
  <si>
    <t>trubka elektroinstalační ohebná dvouplášťová korugovaná (chránička) D 41/50mm, HDPE+LDPE</t>
  </si>
  <si>
    <t>1528296810</t>
  </si>
  <si>
    <t>742110005</t>
  </si>
  <si>
    <t>Montáž trubek elektroinstalačních plastových ohebných uložených v podlaze</t>
  </si>
  <si>
    <t>995420050</t>
  </si>
  <si>
    <t>34575152R</t>
  </si>
  <si>
    <t>žlab kabelový s víkem PVC (200x126)</t>
  </si>
  <si>
    <t>625273630</t>
  </si>
  <si>
    <t>9,52380952380952*1,05 'Přepočtené koeficientem množství</t>
  </si>
  <si>
    <t>742120001R</t>
  </si>
  <si>
    <t>-1069379739</t>
  </si>
  <si>
    <t>34121010</t>
  </si>
  <si>
    <t>kabel sdělovací s Cu jádrem 3x5x0,5mm</t>
  </si>
  <si>
    <t>1333626543</t>
  </si>
  <si>
    <t>83,3333333333334*1,2 'Přepočtené koeficientem množství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</si>
  <si>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</si>
  <si>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</si>
  <si>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</si>
  <si>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</si>
  <si>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-1751420396</t>
  </si>
  <si>
    <t>751111012</t>
  </si>
  <si>
    <t>Montáž ventilátoru axiálního nízkotlakého nástěnného základního, průměru přes 100 do 200 mm</t>
  </si>
  <si>
    <t>2026249992</t>
  </si>
  <si>
    <t>54233101</t>
  </si>
  <si>
    <t>ventilátor radiální malý plastový CB 100 T spínač časový nastavitelný s doběhem a zpětnou klapkou</t>
  </si>
  <si>
    <t>-1669676562</t>
  </si>
  <si>
    <t>998751201</t>
  </si>
  <si>
    <t>Přesun hmot pro vzduchotechniku stanovený procentní sazbou (%) z ceny vodorovná dopravní vzdálenost do 50 m v objektech výšky do 12 m</t>
  </si>
  <si>
    <t>-80184417</t>
  </si>
  <si>
    <t>763131411</t>
  </si>
  <si>
    <t>Podhled ze sádrokartonových desek dvouvrstvá zavěšená spodní konstrukce z ocelových profilů CD, UD jednoduše opláštěná deskou standardní A, tl. 12,5 mm, bez TI</t>
  </si>
  <si>
    <t>115870433</t>
  </si>
  <si>
    <t>(3,3+7,1)*2</t>
  </si>
  <si>
    <t>(4+2,8)*2</t>
  </si>
  <si>
    <t>763131451</t>
  </si>
  <si>
    <t>Podhled ze sádrokartonových desek dvouvrstvá zavěšená spodní konstrukce z ocelových profilů CD, UD jednoduše opláštěná deskou impregnovanou H2, tl. 12,5 mm, bez TI</t>
  </si>
  <si>
    <t>2025022533</t>
  </si>
  <si>
    <t>1*2,6"koupelna"</t>
  </si>
  <si>
    <t>-861025525</t>
  </si>
  <si>
    <t>766660001</t>
  </si>
  <si>
    <t>Montáž dveřních křídel dřevěných nebo plastových otevíravých do ocelové zárubně povrchově upravených jednokřídlových, šířky do 800 mm</t>
  </si>
  <si>
    <t>-1337852263</t>
  </si>
  <si>
    <t>61162014</t>
  </si>
  <si>
    <t>dveře jednokřídlé voštinové povrch fóliový plné 800x1970/2100mm</t>
  </si>
  <si>
    <t>-2126566951</t>
  </si>
  <si>
    <t>766660728</t>
  </si>
  <si>
    <t>Montáž dveřních doplňků dveřního kování interiérového zámku</t>
  </si>
  <si>
    <t>145229534</t>
  </si>
  <si>
    <t>766660729</t>
  </si>
  <si>
    <t>Montáž dveřních doplňků dveřního kování interiérového štítku s klikou</t>
  </si>
  <si>
    <t>-1242777017</t>
  </si>
  <si>
    <t>54914610</t>
  </si>
  <si>
    <t>kování dveřní vrchní klika včetně rozet a montážního materiálu R BB nerez PK</t>
  </si>
  <si>
    <t>677913346</t>
  </si>
  <si>
    <t>54964150</t>
  </si>
  <si>
    <t>vložka zámková cylindrická oboustranná+4 klíče</t>
  </si>
  <si>
    <t>212431986</t>
  </si>
  <si>
    <t>766695212</t>
  </si>
  <si>
    <t>Montáž ostatních truhlářských konstrukcí prahů dveří jednokřídlových, šířky do 100 mm</t>
  </si>
  <si>
    <t>2131619100</t>
  </si>
  <si>
    <t>61187156</t>
  </si>
  <si>
    <t>práh dveřní dřevěný dubový tl 20mm dl 820mm š 100mm</t>
  </si>
  <si>
    <t>1615491680</t>
  </si>
  <si>
    <t>766811111.1</t>
  </si>
  <si>
    <t>Dodávka a montáž kuchyňské linky 1 m, spodní a horní skříňky, vč. pracovní a zádové desky, těsnící lišty</t>
  </si>
  <si>
    <t>-1407290951</t>
  </si>
  <si>
    <t>766811223</t>
  </si>
  <si>
    <t>Montáž kuchyňských linek pracovní desky Příplatek k ceně za usazení dřezu (včetně silikonu)</t>
  </si>
  <si>
    <t>-1880695716</t>
  </si>
  <si>
    <t>766812820</t>
  </si>
  <si>
    <t>Demontáž kuchyňských linek dřevěných nebo kovových včetně skříněk uchycených na stěně, délky do 1500 mm</t>
  </si>
  <si>
    <t>889293952</t>
  </si>
  <si>
    <t>1268355187</t>
  </si>
  <si>
    <t>771111011</t>
  </si>
  <si>
    <t>Příprava podkladu před provedením dlažby vysátí podlah</t>
  </si>
  <si>
    <t>1660791368</t>
  </si>
  <si>
    <t>771151022</t>
  </si>
  <si>
    <t>Příprava podkladu před provedením dlažby samonivelační stěrka min.pevnosti 30 MPa, tloušťky přes 3 do 5 mm</t>
  </si>
  <si>
    <t>-1249676725</t>
  </si>
  <si>
    <t>771471810</t>
  </si>
  <si>
    <t>Demontáž soklíků z dlaždic keramických kladených do malty rovných</t>
  </si>
  <si>
    <t>-825655340</t>
  </si>
  <si>
    <t>(1+2,6)*2</t>
  </si>
  <si>
    <t>chodba před schody</t>
  </si>
  <si>
    <t>(1,2+2,8)*2</t>
  </si>
  <si>
    <t>1411936086</t>
  </si>
  <si>
    <t>283957377</t>
  </si>
  <si>
    <t>49,6/0,3</t>
  </si>
  <si>
    <t>166"zaokrouhl"</t>
  </si>
  <si>
    <t>771571810</t>
  </si>
  <si>
    <t>Demontáž podlah z dlaždic keramických kladených do malty</t>
  </si>
  <si>
    <t>68782122</t>
  </si>
  <si>
    <t>-511644329</t>
  </si>
  <si>
    <t>3,3*7,1</t>
  </si>
  <si>
    <t>4*2,8</t>
  </si>
  <si>
    <t>1,2*2,8</t>
  </si>
  <si>
    <t>344849180</t>
  </si>
  <si>
    <t>40,59*1,15 'Přepočtené koeficientem množství</t>
  </si>
  <si>
    <t>1904035910</t>
  </si>
  <si>
    <t>771591112</t>
  </si>
  <si>
    <t>Izolace podlahy pod dlažbu nátěrem nebo stěrkou ve dvou vrstvách</t>
  </si>
  <si>
    <t>1730559331</t>
  </si>
  <si>
    <t>1779087904</t>
  </si>
  <si>
    <t>781</t>
  </si>
  <si>
    <t>Dokončovací práce - obklady</t>
  </si>
  <si>
    <t>781121011</t>
  </si>
  <si>
    <t>Příprava podkladu před provedením obkladu nátěr penetrační na stěnu</t>
  </si>
  <si>
    <t>-109634746</t>
  </si>
  <si>
    <t>102</t>
  </si>
  <si>
    <t>781471810</t>
  </si>
  <si>
    <t>Demontáž obkladů z dlaždic keramických kladených do malty</t>
  </si>
  <si>
    <t>-128131168</t>
  </si>
  <si>
    <t>(1+1)*1,5</t>
  </si>
  <si>
    <t>103</t>
  </si>
  <si>
    <t>781474113</t>
  </si>
  <si>
    <t>Montáž obkladů vnitřních stěn z dlaždic keramických lepených flexibilním lepidlem maloformátových hladkých přes 12 do 19 ks/m2</t>
  </si>
  <si>
    <t>-2083604938</t>
  </si>
  <si>
    <t>(3+1,5+3+0,7)*2"koupelna"</t>
  </si>
  <si>
    <t>2*1,5"šatna"</t>
  </si>
  <si>
    <t>104</t>
  </si>
  <si>
    <t>59761039</t>
  </si>
  <si>
    <t>obklad keramický hladký přes 22 do 25ks/m2</t>
  </si>
  <si>
    <t>-110501833</t>
  </si>
  <si>
    <t>19,4*1,1 'Přepočtené koeficientem množství</t>
  </si>
  <si>
    <t>105</t>
  </si>
  <si>
    <t>781477113</t>
  </si>
  <si>
    <t>Montáž obkladů vnitřních stěn z dlaždic keramických Příplatek k cenám za spárování cement bílý</t>
  </si>
  <si>
    <t>1215776038</t>
  </si>
  <si>
    <t>106</t>
  </si>
  <si>
    <t>781477116</t>
  </si>
  <si>
    <t>Příplatek za použití rohových a ukončovacích profilů</t>
  </si>
  <si>
    <t>701567728</t>
  </si>
  <si>
    <t>107</t>
  </si>
  <si>
    <t>998781202</t>
  </si>
  <si>
    <t>Přesun hmot pro obklady keramické stanovený procentní sazbou (%) z ceny vodorovná dopravní vzdálenost do 50 m v objektech výšky přes 6 do 12 m</t>
  </si>
  <si>
    <t>378332241</t>
  </si>
  <si>
    <t>108</t>
  </si>
  <si>
    <t>784111001</t>
  </si>
  <si>
    <t>Oprášení (ometení) podkladu v místnostech výšky do 3,80 m</t>
  </si>
  <si>
    <t>754046465</t>
  </si>
  <si>
    <t>109</t>
  </si>
  <si>
    <t>784181121</t>
  </si>
  <si>
    <t>Penetrace podkladu jednonásobná hloubková v místnostech výšky do 3,80 m</t>
  </si>
  <si>
    <t>1223182702</t>
  </si>
  <si>
    <t>110</t>
  </si>
  <si>
    <t>784191003</t>
  </si>
  <si>
    <t>Čištění vnitřních ploch hrubý úklid po provedení malířských prací omytím oken dvojitých nebo zdvojených</t>
  </si>
  <si>
    <t>-1625256422</t>
  </si>
  <si>
    <t>111</t>
  </si>
  <si>
    <t>784191007</t>
  </si>
  <si>
    <t>Čištění vnitřních ploch hrubý úklid po provedení malířských prací omytím podlah</t>
  </si>
  <si>
    <t>288715898</t>
  </si>
  <si>
    <t>112</t>
  </si>
  <si>
    <t>1760532006</t>
  </si>
  <si>
    <t>113</t>
  </si>
  <si>
    <t>-589625789</t>
  </si>
  <si>
    <t>114</t>
  </si>
  <si>
    <t>-1409252620</t>
  </si>
  <si>
    <t>Práce a dodávky M</t>
  </si>
  <si>
    <t>Montáže technologických zařízení pro dopravní stavby</t>
  </si>
  <si>
    <t>115</t>
  </si>
  <si>
    <t>220322000.1</t>
  </si>
  <si>
    <t>Zapravení stávajícího vedení oznamovacích a slaboproudých zařízení v rámci místnosti</t>
  </si>
  <si>
    <t>968876223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</si>
  <si>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</si>
  <si>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116</t>
  </si>
  <si>
    <t>-1606009876</t>
  </si>
  <si>
    <t>SO.02 - Oprava hradla (5000140833)</t>
  </si>
  <si>
    <t xml:space="preserve">    712 - Povlakové krytiny</t>
  </si>
  <si>
    <t>-1596429822</t>
  </si>
  <si>
    <t>1189043273</t>
  </si>
  <si>
    <t>619995001</t>
  </si>
  <si>
    <t>Začištění omítek (s dodáním hmot) kolem oken, dveří, podlah, obkladů apod.</t>
  </si>
  <si>
    <t>2145489726</t>
  </si>
  <si>
    <t>(1,8+1,3)*2*2*2</t>
  </si>
  <si>
    <t>(3+1,3)*2*2</t>
  </si>
  <si>
    <t>(1,1+2,1)*2*2</t>
  </si>
  <si>
    <t>622121101</t>
  </si>
  <si>
    <t>Zatření spár cementovou maltou vnějších stěn z cihel</t>
  </si>
  <si>
    <t>1512749479</t>
  </si>
  <si>
    <t>622131101</t>
  </si>
  <si>
    <t>Cementový postřik vnějších stěn nanášený celoplošně ručně</t>
  </si>
  <si>
    <t>2069025560</t>
  </si>
  <si>
    <t>622131121</t>
  </si>
  <si>
    <t>Penetrace akrylát-silikon vnějších stěn nanášená ručně</t>
  </si>
  <si>
    <t>1389315571</t>
  </si>
  <si>
    <t>622135001</t>
  </si>
  <si>
    <t>Vyrovnání podkladu vnějších stěn maltou vápenocementovou tl do 10 mm</t>
  </si>
  <si>
    <t>-145165162</t>
  </si>
  <si>
    <t>622142001</t>
  </si>
  <si>
    <t>Potažení vnějších stěn sklovláknitým pletivem vtlačeným do tenkovrstvé hmoty</t>
  </si>
  <si>
    <t>-193374469</t>
  </si>
  <si>
    <t>622321121</t>
  </si>
  <si>
    <t>Vápenocementová omítka hladká jednovrstvá vnějších stěn nanášená ručně</t>
  </si>
  <si>
    <t>1087352528</t>
  </si>
  <si>
    <t>622541011</t>
  </si>
  <si>
    <t>Omítka tenkovrstvá silikonsilikátová vnějších ploch hydrofobní, se samočistícím účinkem probarvená, včetně penetrace podkladu zrnitá, tloušťky 1,5 mm stěn</t>
  </si>
  <si>
    <t>-871659583</t>
  </si>
  <si>
    <t>5,3*3,7</t>
  </si>
  <si>
    <t>5,3*2,7</t>
  </si>
  <si>
    <t>7*3,2</t>
  </si>
  <si>
    <t>1,3*3,2</t>
  </si>
  <si>
    <t>-8,8"sokl"</t>
  </si>
  <si>
    <t>-1875401921</t>
  </si>
  <si>
    <t>(7+5,3+5,3)*0,5"sokl"</t>
  </si>
  <si>
    <t>-288585363</t>
  </si>
  <si>
    <t>-299281727</t>
  </si>
  <si>
    <t>1304468576</t>
  </si>
  <si>
    <t>-1584585314</t>
  </si>
  <si>
    <t>629999011</t>
  </si>
  <si>
    <t>Příplatek k úpravám povrchů za provádění styku dvou barev nebo struktur na fasádě</t>
  </si>
  <si>
    <t>2127966338</t>
  </si>
  <si>
    <t>-2036975163</t>
  </si>
  <si>
    <t>-883748788</t>
  </si>
  <si>
    <t>1217979436</t>
  </si>
  <si>
    <t>-1172820106</t>
  </si>
  <si>
    <t>-654137374</t>
  </si>
  <si>
    <t>1554029773</t>
  </si>
  <si>
    <t>-655414313</t>
  </si>
  <si>
    <t>1642985884</t>
  </si>
  <si>
    <t>-326061104</t>
  </si>
  <si>
    <t>-1293317979</t>
  </si>
  <si>
    <t>2*1</t>
  </si>
  <si>
    <t>-531533061</t>
  </si>
  <si>
    <t>713337665</t>
  </si>
  <si>
    <t>60,48*30 'Přepočtené koeficientem množství</t>
  </si>
  <si>
    <t>669926226</t>
  </si>
  <si>
    <t>1175764292</t>
  </si>
  <si>
    <t>-1825068555</t>
  </si>
  <si>
    <t>-448345142</t>
  </si>
  <si>
    <t>-1159671310</t>
  </si>
  <si>
    <t>-1900211656</t>
  </si>
  <si>
    <t>3,6*4,9</t>
  </si>
  <si>
    <t>-2100672504</t>
  </si>
  <si>
    <t>(0,45*0,45*3)</t>
  </si>
  <si>
    <t>1958951555</t>
  </si>
  <si>
    <t>1,2*1,2</t>
  </si>
  <si>
    <t>968082016</t>
  </si>
  <si>
    <t>Vybourání plastových rámů oken s křídly, dveřních zárubní, vrat rámu oken s křídly, plochy přes 1 do 2 m2</t>
  </si>
  <si>
    <t>2012420146</t>
  </si>
  <si>
    <t>(1,8*1,3)*2</t>
  </si>
  <si>
    <t>(3*1,3)</t>
  </si>
  <si>
    <t>968082021</t>
  </si>
  <si>
    <t>Vybourání plastových rámů oken s křídly, dveřních zárubní, vrat dveřních zárubní, plochy do 2 m2</t>
  </si>
  <si>
    <t>1596837288</t>
  </si>
  <si>
    <t>978015391</t>
  </si>
  <si>
    <t>Otlučení vápenných nebo vápenocementových omítek vnějších ploch s vyškrabáním spar a s očištěním zdiva stupně členitosti 1 a 2, v rozsahu přes 80 do 100 %</t>
  </si>
  <si>
    <t>312658206</t>
  </si>
  <si>
    <t>1608221255</t>
  </si>
  <si>
    <t>8234152</t>
  </si>
  <si>
    <t>-2142819910</t>
  </si>
  <si>
    <t>-1254643061</t>
  </si>
  <si>
    <t>2088929287</t>
  </si>
  <si>
    <t>2072427137</t>
  </si>
  <si>
    <t>1489154546</t>
  </si>
  <si>
    <t>6,41*19 'Přepočtené koeficientem množství</t>
  </si>
  <si>
    <t>-148057019</t>
  </si>
  <si>
    <t>1775457959</t>
  </si>
  <si>
    <t>712</t>
  </si>
  <si>
    <t>Povlakové krytiny</t>
  </si>
  <si>
    <t>712300833</t>
  </si>
  <si>
    <t>Odstranění ze střech plochých do 10° krytiny povlakové třívrstvé</t>
  </si>
  <si>
    <t>691370470</t>
  </si>
  <si>
    <t>712300834</t>
  </si>
  <si>
    <t>Odstranění ze střech plochých do 10° krytiny povlakové Příplatek k ceně - 0833 za každou další vrstvu</t>
  </si>
  <si>
    <t>1912613421</t>
  </si>
  <si>
    <t>998712202</t>
  </si>
  <si>
    <t>Přesun hmot pro povlakové krytiny stanovený procentní sazbou (%) z ceny vodorovná dopravní vzdálenost do 50 m v objektech výšky přes 6 do 12 m</t>
  </si>
  <si>
    <t>-66402818</t>
  </si>
  <si>
    <t>1519792801</t>
  </si>
  <si>
    <t>900362191</t>
  </si>
  <si>
    <t>6*8</t>
  </si>
  <si>
    <t>943950532</t>
  </si>
  <si>
    <t>-1743477511</t>
  </si>
  <si>
    <t>48*0,3 'Přepočtené koeficientem množství</t>
  </si>
  <si>
    <t>762341275</t>
  </si>
  <si>
    <t>Bednění a laťování montáž bednění střech rovných a šikmých sklonu do 60° s vyřezáním otvorů z desek dřevotřískových nebo dřevoštěpkových na pero a drážku</t>
  </si>
  <si>
    <t>2117799999</t>
  </si>
  <si>
    <t>8*5,8</t>
  </si>
  <si>
    <t>60726285</t>
  </si>
  <si>
    <t>deska dřevoštěpková OSB 3 P+D broušená tl 22mm</t>
  </si>
  <si>
    <t>1525910262</t>
  </si>
  <si>
    <t>46,4*1,15 'Přepočtené koeficientem množství</t>
  </si>
  <si>
    <t>762341650</t>
  </si>
  <si>
    <t>Bednění a laťování montáž bednění štítových okapových říms, krajnic, závětrných prken a žaluzií ve spádu nebo rovnoběžně s okapem z prken hoblovaných</t>
  </si>
  <si>
    <t>1050147099</t>
  </si>
  <si>
    <t>8*0,8</t>
  </si>
  <si>
    <t>5,8*0,8</t>
  </si>
  <si>
    <t>1,3*0,8</t>
  </si>
  <si>
    <t>5,3*0,8</t>
  </si>
  <si>
    <t>61191179</t>
  </si>
  <si>
    <t>palubky obkladové SM profil klasický 19x121mm A/B</t>
  </si>
  <si>
    <t>1215021870</t>
  </si>
  <si>
    <t>16,32*1,15 'Přepočtené koeficientem množství</t>
  </si>
  <si>
    <t>-147647073</t>
  </si>
  <si>
    <t>-1856902942</t>
  </si>
  <si>
    <t>-1171914841</t>
  </si>
  <si>
    <t>48*0,04*0,06</t>
  </si>
  <si>
    <t>0,115*1,1 'Přepočtené koeficientem množství</t>
  </si>
  <si>
    <t>-1973813832</t>
  </si>
  <si>
    <t>0,127</t>
  </si>
  <si>
    <t>18,768*0,02</t>
  </si>
  <si>
    <t>762511000.1</t>
  </si>
  <si>
    <t>Příplatek za pracnost a ukončení kolem mechanického zařízení pro dopravu</t>
  </si>
  <si>
    <t>-1067653804</t>
  </si>
  <si>
    <t>762511282</t>
  </si>
  <si>
    <t>Podlahové konstrukce podkladové z dřevoštěpkových desek OSB dvouvrstvých lepených na pero a drážku 2x12 mm</t>
  </si>
  <si>
    <t>1955287699</t>
  </si>
  <si>
    <t>1448824021</t>
  </si>
  <si>
    <t>-1046283954</t>
  </si>
  <si>
    <t>1466441150</t>
  </si>
  <si>
    <t>(3,6+4,9)*2</t>
  </si>
  <si>
    <t>1478960240</t>
  </si>
  <si>
    <t>-1673457015</t>
  </si>
  <si>
    <t>764002414</t>
  </si>
  <si>
    <t>Montáž strukturované oddělovací rohože jakékoli rš</t>
  </si>
  <si>
    <t>234680592</t>
  </si>
  <si>
    <t>28329223</t>
  </si>
  <si>
    <t>fólie difuzně propustné s nakašírovanou strukturovanou rohoží pod hladkou plechovou krytinu</t>
  </si>
  <si>
    <t>-1504887677</t>
  </si>
  <si>
    <t>-901363266</t>
  </si>
  <si>
    <t>8+5,3+0,5+1,8</t>
  </si>
  <si>
    <t>1218824135</t>
  </si>
  <si>
    <t>5,3+0,5</t>
  </si>
  <si>
    <t>816289951</t>
  </si>
  <si>
    <t>3+1,8+1,8+1,2</t>
  </si>
  <si>
    <t>764002871</t>
  </si>
  <si>
    <t>Demontáž lemování zdí do suti</t>
  </si>
  <si>
    <t>-264810650</t>
  </si>
  <si>
    <t>645997004</t>
  </si>
  <si>
    <t>27486739</t>
  </si>
  <si>
    <t>-1102786785</t>
  </si>
  <si>
    <t>764111641</t>
  </si>
  <si>
    <t>Krytina střechy rovné drážkováním ze svitků z Pz plechu s povrchovou úpravou rš 670 mm sklonu do 30°</t>
  </si>
  <si>
    <t>-1762826009</t>
  </si>
  <si>
    <t xml:space="preserve">Poznámka k položce:_x000d_
Poznámka k položce: Vzhled viz TZ  Tl. plechu 0,6 mm -  varianta STRONG odolná proti prošlápnutí a krupobití, povrchová úprava DURAFROST, Předpokládaná barva 035 břidlicově šedá, kód barvy BRSE, NCS S 7502-B, RAL 7016, struktura matná, hrubá  Barva bude finálně odsouhlasena na základě předložení vzorníku zástupcem ivestora na místě</t>
  </si>
  <si>
    <t>Oplechování střešních prvků z pozinkovaného plechu s povrchovou úpravou štítu závětrnou lištou rš 400 mm</t>
  </si>
  <si>
    <t>-1093085143</t>
  </si>
  <si>
    <t>1186955253</t>
  </si>
  <si>
    <t>764311604</t>
  </si>
  <si>
    <t>Lemování rovných zdí střech z Pz s povrchovou úpravou rš 330 mm</t>
  </si>
  <si>
    <t>-1223179628</t>
  </si>
  <si>
    <t>764511602</t>
  </si>
  <si>
    <t>Žlab podokapní z pozinkovaného plechu s povrchovou úpravou včetně háků a čel půlkruhový rš 330 mm</t>
  </si>
  <si>
    <t>658679364</t>
  </si>
  <si>
    <t>764511642</t>
  </si>
  <si>
    <t>Žlab podokapní z pozinkovaného plechu s povrchovou úpravou včetně háků a čel kotlík oválný (trychtýřový), rš žlabu/průměr svodu 330/100 mm</t>
  </si>
  <si>
    <t>-1991917477</t>
  </si>
  <si>
    <t>1372258964</t>
  </si>
  <si>
    <t>-1911545283</t>
  </si>
  <si>
    <t>-1886569906</t>
  </si>
  <si>
    <t>11064705</t>
  </si>
  <si>
    <t>(1,2*1,2)</t>
  </si>
  <si>
    <t>61140054.1</t>
  </si>
  <si>
    <t>okno plastové 5tidílné (2x OS + 3x FIX) 300x130 cm, barva - imitace dřeva v oboustranném dekoru, celoobvodové kování ROTO NT - izolační dvojsklo, zasklení 4-16-4, Uw max 1,2 W/m2.K</t>
  </si>
  <si>
    <t>-729888116</t>
  </si>
  <si>
    <t>61140054.2</t>
  </si>
  <si>
    <t>okno plastové 2křídlové 180x130 cm O/OS, barva - imitace dřeva v oboustranném dekoru, celoobvodové kování ROTO NT - izolační dvojsklo, zasklení 4-16-4, Uw max 1,2 W/m2.K</t>
  </si>
  <si>
    <t>361218339</t>
  </si>
  <si>
    <t>1+1</t>
  </si>
  <si>
    <t>61140054.3</t>
  </si>
  <si>
    <t>okno plastové 2křídlové 120x120 cm O/OS, barva - imitace dřeva v oboustranném dekoru, celoobvodové kování ROTO NT - izolační dvojsklo, zasklení 4-16-4, Uw max 1,2 W/m2.K</t>
  </si>
  <si>
    <t>549037742</t>
  </si>
  <si>
    <t>766660411</t>
  </si>
  <si>
    <t>Montáž dveřních křídel dřevěných nebo plastových vchodových dveří včetně rámu do zdiva jednokřídlových bez nadsvětlíku</t>
  </si>
  <si>
    <t>-1912595253</t>
  </si>
  <si>
    <t>553413401.1</t>
  </si>
  <si>
    <t>dveře plastové vchodové bezpečnostní 1křídlové plné otevíravé 100x210 cm, kování bezp. celoobvodové vícebodové, oboustranný dekor dřeva vč. zámku a rámu</t>
  </si>
  <si>
    <t>-955550211</t>
  </si>
  <si>
    <t>706320689</t>
  </si>
  <si>
    <t>884419479</t>
  </si>
  <si>
    <t>-1718500138</t>
  </si>
  <si>
    <t>1597085220</t>
  </si>
  <si>
    <t>202372792</t>
  </si>
  <si>
    <t>1*1,2*0,6</t>
  </si>
  <si>
    <t>1246337745</t>
  </si>
  <si>
    <t>-142630730</t>
  </si>
  <si>
    <t>604995396</t>
  </si>
  <si>
    <t>39709331</t>
  </si>
  <si>
    <t>1537356065</t>
  </si>
  <si>
    <t>767893112</t>
  </si>
  <si>
    <t>Montáž stříšek nad venkovními vstupy z kovových profilů kotvených k nosné konstrukci pomocí závěsů, výplň z umělých hmot rovných šířky přes 1,50 do 2,00 m</t>
  </si>
  <si>
    <t>1212940701</t>
  </si>
  <si>
    <t>28319019R</t>
  </si>
  <si>
    <t>Vchodová stříška rovná, kotvená pomocí konzol, hliníkový rám, výplň dutinkový polykarbonát 1200x850mm</t>
  </si>
  <si>
    <t>-1534342107</t>
  </si>
  <si>
    <t>28319029</t>
  </si>
  <si>
    <t>Kotvící sada pro vchodové stříšky, 1x chemická kotva 300ml, 4x závitová tyč M8 - délka 160mm, 4x plastové sítko, 2x mixér</t>
  </si>
  <si>
    <t>balení</t>
  </si>
  <si>
    <t>-745088567</t>
  </si>
  <si>
    <t>767893811</t>
  </si>
  <si>
    <t>Demontáž stříšek nad venkovními vstupy z kovových profilů, výplň z umělých hmot</t>
  </si>
  <si>
    <t>-2061783870</t>
  </si>
  <si>
    <t>978500174</t>
  </si>
  <si>
    <t>776251111</t>
  </si>
  <si>
    <t>Lepení pásů z přírodního linolea (marmolea) standardním lepidlem</t>
  </si>
  <si>
    <t>-1314092814</t>
  </si>
  <si>
    <t>284110690R</t>
  </si>
  <si>
    <t>linoleum přírodní ze 100% dřevité moučky, tl. 2,50 mm, protiskluz, Topshield 2, zátěž 34/43, R9, Cfl S1</t>
  </si>
  <si>
    <t>401702311</t>
  </si>
  <si>
    <t xml:space="preserve">Poznámka k položce:_x000d_
Poznámka k položce: Topshield 2, zátěž 34/43, R9, Cfl S1  Konečné provedení a odstín bude vybrán a odsouhlasen zástupcem investora po předložení vzorníku.</t>
  </si>
  <si>
    <t>17,64*1,1 'Přepočtené koeficientem množství</t>
  </si>
  <si>
    <t>130062846</t>
  </si>
  <si>
    <t>776411111</t>
  </si>
  <si>
    <t>Montáž obvodových soklíků výšky do 80 mm</t>
  </si>
  <si>
    <t>601471982</t>
  </si>
  <si>
    <t>284110100</t>
  </si>
  <si>
    <t>lišta speciální soklová krytiny z přírodního linolea</t>
  </si>
  <si>
    <t>-912317731</t>
  </si>
  <si>
    <t>2059848298</t>
  </si>
  <si>
    <t>776991821</t>
  </si>
  <si>
    <t>Odstranění lepidla ručně z podlah</t>
  </si>
  <si>
    <t>1381299412</t>
  </si>
  <si>
    <t>117</t>
  </si>
  <si>
    <t>1091477116</t>
  </si>
  <si>
    <t>118</t>
  </si>
  <si>
    <t>783101201</t>
  </si>
  <si>
    <t>Příprava podkladu truhlářských konstrukcí před provedením nátěru broušení smirkovým papírem nebo plátnem hrubé</t>
  </si>
  <si>
    <t>693698164</t>
  </si>
  <si>
    <t>119</t>
  </si>
  <si>
    <t>-673469472</t>
  </si>
  <si>
    <t>120</t>
  </si>
  <si>
    <t>783114101</t>
  </si>
  <si>
    <t>Základní nátěr truhlářských konstrukcí jednonásobný syntetický</t>
  </si>
  <si>
    <t>-972092957</t>
  </si>
  <si>
    <t>121</t>
  </si>
  <si>
    <t>783117101</t>
  </si>
  <si>
    <t>Krycí nátěr truhlářských konstrukcí jednonásobný syntetický</t>
  </si>
  <si>
    <t>504653923</t>
  </si>
  <si>
    <t>122</t>
  </si>
  <si>
    <t>-516651434</t>
  </si>
  <si>
    <t>123</t>
  </si>
  <si>
    <t>1507431843</t>
  </si>
  <si>
    <t>124</t>
  </si>
  <si>
    <t>-546418083</t>
  </si>
  <si>
    <t>125</t>
  </si>
  <si>
    <t>-1674492387</t>
  </si>
  <si>
    <t>126</t>
  </si>
  <si>
    <t>-1726581224</t>
  </si>
  <si>
    <t>(3,6+4,9)*2*2,3</t>
  </si>
  <si>
    <t>127</t>
  </si>
  <si>
    <t>1215907432</t>
  </si>
  <si>
    <t>128</t>
  </si>
  <si>
    <t>2013111910</t>
  </si>
  <si>
    <t>129</t>
  </si>
  <si>
    <t>-1347693930</t>
  </si>
  <si>
    <t>130</t>
  </si>
  <si>
    <t>-1948806743</t>
  </si>
  <si>
    <t>131</t>
  </si>
  <si>
    <t>179166367</t>
  </si>
  <si>
    <t>132</t>
  </si>
  <si>
    <t>220320021</t>
  </si>
  <si>
    <t>Montáž hodin venkovních</t>
  </si>
  <si>
    <t>-1075327389</t>
  </si>
  <si>
    <t>133</t>
  </si>
  <si>
    <t>3944525R2</t>
  </si>
  <si>
    <t xml:space="preserve">Čtvercové venkovní hodiny analogové dvoustranné na stěnu s boční konzolou METROLINE typ  242.A.60.D.B.C11.LLX</t>
  </si>
  <si>
    <t>-2011570673</t>
  </si>
  <si>
    <t>134</t>
  </si>
  <si>
    <t>220320021-D</t>
  </si>
  <si>
    <t>-35017550</t>
  </si>
  <si>
    <t>SO.03 - Oprava býv. vodárny a bourání WC čp.61 (6000388326)</t>
  </si>
  <si>
    <t xml:space="preserve">    1 - Zemní práce</t>
  </si>
  <si>
    <t xml:space="preserve">    9 - Ostatní konstrukce a práce, bourání</t>
  </si>
  <si>
    <t>Zemní práce</t>
  </si>
  <si>
    <t>122201101</t>
  </si>
  <si>
    <t>Odkopávky a prokopávky nezapažené s přehozením výkopku na vzdálenost do 3 m nebo s naložením na dopravní prostředek v hornině tř. 3 do 100 m3</t>
  </si>
  <si>
    <t>1574335803</t>
  </si>
  <si>
    <t>7,4*4,3*0,3</t>
  </si>
  <si>
    <t>162701101</t>
  </si>
  <si>
    <t>Vodorovné přemístění výkopku nebo sypaniny po suchu na obvyklém dopravním prostředku, bez naložení výkopku, avšak se složením bez rozhrnutí z horniny tř. 1 až 4 na vzdálenost přes 5 000 do 6 000 m</t>
  </si>
  <si>
    <t>-1801928341</t>
  </si>
  <si>
    <t>171201201</t>
  </si>
  <si>
    <t>Uložení sypaniny na skládky</t>
  </si>
  <si>
    <t>716390284</t>
  </si>
  <si>
    <t>171201231</t>
  </si>
  <si>
    <t>Poplatek za uložení stavebního odpadu na recyklační skládce (skládkovné) zeminy a kamení zatříděného do Katalogu odpadů pod kódem 17 05 04</t>
  </si>
  <si>
    <t>-1131276370</t>
  </si>
  <si>
    <t>9,546*1,8 'Přepočtené koeficientem množství</t>
  </si>
  <si>
    <t>181101132</t>
  </si>
  <si>
    <t>Úprava pozemku s rozpojením a přehrnutím včetně urovnání v zemině tř. 3, s přemístěním na vzdálenost přes 20 do 40 m</t>
  </si>
  <si>
    <t>-1950935909</t>
  </si>
  <si>
    <t>31,82*0,2</t>
  </si>
  <si>
    <t>181301105</t>
  </si>
  <si>
    <t>Rozprostření a urovnání ornice v rovině nebo ve svahu sklonu do 1:5 při souvislé ploše do 500 m2, tl. vrstvy přes 250 do 300 mm</t>
  </si>
  <si>
    <t>-1023960552</t>
  </si>
  <si>
    <t>4,3*7,4</t>
  </si>
  <si>
    <t>10364100</t>
  </si>
  <si>
    <t>zemina pro terénní úpravy - tříděná</t>
  </si>
  <si>
    <t>1610237408</t>
  </si>
  <si>
    <t>31,820*0,2*2</t>
  </si>
  <si>
    <t>12,728*1,5 'Přepočtené koeficientem množství</t>
  </si>
  <si>
    <t>181411131</t>
  </si>
  <si>
    <t>Založení trávníku na půdě předem připravené plochy do 1000 m2 výsevem včetně utažení parkového v rovině nebo na svahu do 1:5</t>
  </si>
  <si>
    <t>-2018753603</t>
  </si>
  <si>
    <t>31,82</t>
  </si>
  <si>
    <t>00572470</t>
  </si>
  <si>
    <t>osivo směs travní univerzál</t>
  </si>
  <si>
    <t>-2107394832</t>
  </si>
  <si>
    <t>31,82*0,015 'Přepočtené koeficientem množství</t>
  </si>
  <si>
    <t>-600583050</t>
  </si>
  <si>
    <t>622335202</t>
  </si>
  <si>
    <t>Oprava cementové škrábané (břízolitové) omítky vnějších ploch stěn, v rozsahu opravované plochy přes 10 do 30%</t>
  </si>
  <si>
    <t>-1862503458</t>
  </si>
  <si>
    <t>(4,8*6)*4</t>
  </si>
  <si>
    <t>Očištění vnějších ploch tlakovou vodou omytím</t>
  </si>
  <si>
    <t>-1928788039</t>
  </si>
  <si>
    <t>637211321</t>
  </si>
  <si>
    <t>Okapový chodník z dlaždic betonových vymývaných s vyplněním spár drobným kamenivem, tl. dlaždic do 50 mm do písku</t>
  </si>
  <si>
    <t>-1153444165</t>
  </si>
  <si>
    <t>(6+7)*2*0,5</t>
  </si>
  <si>
    <t>637311122</t>
  </si>
  <si>
    <t>Okapový chodník z obrubníků betonových chodníkových, se zalitím spár cementovou maltou do lože z betonu prostého, z obrubníků stojatých</t>
  </si>
  <si>
    <t>-521556992</t>
  </si>
  <si>
    <t>(6+7)*2"okapový chodník"</t>
  </si>
  <si>
    <t>999246902</t>
  </si>
  <si>
    <t>Ostatní konstrukce a práce, bourání</t>
  </si>
  <si>
    <t>Odpojení a trvalé zaslepení inženýrských sítí demolovaného objektu</t>
  </si>
  <si>
    <t>-1749170573</t>
  </si>
  <si>
    <t>-952253261</t>
  </si>
  <si>
    <t>1416417529</t>
  </si>
  <si>
    <t>(6*8,3)*2</t>
  </si>
  <si>
    <t>(8,4*8,3)*2</t>
  </si>
  <si>
    <t>1553956912</t>
  </si>
  <si>
    <t>239,04*60 'Přepočtené koeficientem množství</t>
  </si>
  <si>
    <t>-1972074075</t>
  </si>
  <si>
    <t>1206334367</t>
  </si>
  <si>
    <t>68488505</t>
  </si>
  <si>
    <t>-1370499716</t>
  </si>
  <si>
    <t>952905191.1</t>
  </si>
  <si>
    <t>Vyklizení komunálního odpadu z objektu a v jeho bezprostředním okolí, včetně naložení (uhlí)</t>
  </si>
  <si>
    <t>511813601</t>
  </si>
  <si>
    <t>1489918472</t>
  </si>
  <si>
    <t>0,45*0,45*3</t>
  </si>
  <si>
    <t>92162854</t>
  </si>
  <si>
    <t>(0,45*0,45)*1</t>
  </si>
  <si>
    <t>978015341</t>
  </si>
  <si>
    <t>Otlučení vápenných nebo vápenocementových omítek vnějších ploch s vyškrabáním spar a s očištěním zdiva stupně členitosti 1 a 2, v rozsahu přes 10 do 30 %</t>
  </si>
  <si>
    <t>-1558929082</t>
  </si>
  <si>
    <t>981011412</t>
  </si>
  <si>
    <t>Demolice budov postupným rozebíráním z cihel, kamene, tvárnic na maltu cementovou nebo z betonu prostého s podílem konstrukcí přes 10 do 15 %</t>
  </si>
  <si>
    <t>-1685399942</t>
  </si>
  <si>
    <t>4,3*7,4*3,7</t>
  </si>
  <si>
    <t>854645341</t>
  </si>
  <si>
    <t>1350151540</t>
  </si>
  <si>
    <t>42,89*19 'Přepočtené koeficientem množství</t>
  </si>
  <si>
    <t>Poplatek za uložení stavebního odpadu na skládce (skládkovné) dřevěného zatříděného do Katalogu odpadů pod kódem 17 02 01</t>
  </si>
  <si>
    <t>-1654725606</t>
  </si>
  <si>
    <t>997013821</t>
  </si>
  <si>
    <t>Poplatek za uložení stavebního odpadu na skládce (skládkovné) ze stavebních materiálů obsahujících azbest zatříděných do Katalogu odpadů pod kódem 17 06 05</t>
  </si>
  <si>
    <t>2054258704</t>
  </si>
  <si>
    <t>997013871</t>
  </si>
  <si>
    <t>Poplatek za uložení stavebního odpadu na recyklační skládce (skládkovné) směsného stavebního a demoličního zatříděného do Katalogu odpadů pod kódem 17 09 04</t>
  </si>
  <si>
    <t>-376117940</t>
  </si>
  <si>
    <t>42,89</t>
  </si>
  <si>
    <t>-5,75</t>
  </si>
  <si>
    <t>-0,553</t>
  </si>
  <si>
    <t>-1428256803</t>
  </si>
  <si>
    <t>4*8*2</t>
  </si>
  <si>
    <t>-586630472</t>
  </si>
  <si>
    <t>0,504</t>
  </si>
  <si>
    <t>0,169</t>
  </si>
  <si>
    <t>762101920.1</t>
  </si>
  <si>
    <t>Lokální výměna poškozeného dřevěného obložení fasády vč. materiálu</t>
  </si>
  <si>
    <t>2035761286</t>
  </si>
  <si>
    <t>(3,5*6)*4</t>
  </si>
  <si>
    <t>(1,5*6)</t>
  </si>
  <si>
    <t>93*0,3 'Přepočtené koeficientem množství</t>
  </si>
  <si>
    <t>65000454</t>
  </si>
  <si>
    <t>4*6</t>
  </si>
  <si>
    <t>1897992442</t>
  </si>
  <si>
    <t>-837118295</t>
  </si>
  <si>
    <t>((0,04*0,06)*7*15)*2</t>
  </si>
  <si>
    <t>708697744</t>
  </si>
  <si>
    <t>-954730215</t>
  </si>
  <si>
    <t>64*0,04*0,06</t>
  </si>
  <si>
    <t>0,154*1,1 'Přepočtené koeficientem množství</t>
  </si>
  <si>
    <t>87089842</t>
  </si>
  <si>
    <t>1631394219</t>
  </si>
  <si>
    <t>-1548911646</t>
  </si>
  <si>
    <t>-912687533</t>
  </si>
  <si>
    <t>-1059125116</t>
  </si>
  <si>
    <t>-1597098702</t>
  </si>
  <si>
    <t>-815024186</t>
  </si>
  <si>
    <t>-782607709</t>
  </si>
  <si>
    <t>4*7*2</t>
  </si>
  <si>
    <t>1562651187</t>
  </si>
  <si>
    <t>2139813587</t>
  </si>
  <si>
    <t>4*2*2</t>
  </si>
  <si>
    <t>-652447116</t>
  </si>
  <si>
    <t>-1441037506</t>
  </si>
  <si>
    <t>7*2</t>
  </si>
  <si>
    <t>-1872182594</t>
  </si>
  <si>
    <t>1153282856</t>
  </si>
  <si>
    <t>-1378434048</t>
  </si>
  <si>
    <t>-844186379</t>
  </si>
  <si>
    <t>587674847</t>
  </si>
  <si>
    <t>109787239</t>
  </si>
  <si>
    <t>-1893686405</t>
  </si>
  <si>
    <t>765131000.1</t>
  </si>
  <si>
    <t xml:space="preserve">Práce se škodlivými materiály - příplatek za práci s azbestem (kontrolované pásmo, hygienická smyčka, dekontaminace konstrukcí, ochranné prostředky, filtrace), ohlášení těchto prací na příslušných úřadech </t>
  </si>
  <si>
    <t>-1455510220</t>
  </si>
  <si>
    <t>765131801</t>
  </si>
  <si>
    <t>Demontáž vláknocementové krytiny skládané sklonu do 30° do suti</t>
  </si>
  <si>
    <t>-76206422</t>
  </si>
  <si>
    <t>6*5</t>
  </si>
  <si>
    <t>765131841</t>
  </si>
  <si>
    <t>Demontáž vláknocementové krytiny skládané Příplatek k cenám za sklon přes 30° demontáže krytiny</t>
  </si>
  <si>
    <t>1498794878</t>
  </si>
  <si>
    <t>-902245677</t>
  </si>
  <si>
    <t>2062690931</t>
  </si>
  <si>
    <t>56*1,15 'Přepočtené koeficientem množství</t>
  </si>
  <si>
    <t>Přesun hmot pro krytiny skládané stanovený procentní sazbou (%) z ceny vodorovná dopravní vzdálenost do 50 m v objektech výšky přes 6 do 12 m</t>
  </si>
  <si>
    <t>712509484</t>
  </si>
  <si>
    <t>-725985259</t>
  </si>
  <si>
    <t>-1988041626</t>
  </si>
  <si>
    <t>-2004322866</t>
  </si>
  <si>
    <t>-331370218</t>
  </si>
  <si>
    <t>834939854</t>
  </si>
  <si>
    <t>783214101</t>
  </si>
  <si>
    <t>Základní nátěr tesařských konstrukcí jednonásobný syntetický</t>
  </si>
  <si>
    <t>517232694</t>
  </si>
  <si>
    <t>783217101</t>
  </si>
  <si>
    <t>Krycí nátěr tesařských konstrukcí jednonásobný syntetický</t>
  </si>
  <si>
    <t>-64253062</t>
  </si>
  <si>
    <t>783801401</t>
  </si>
  <si>
    <t>Příprava podkladu omítek před provedením nátěru ometení</t>
  </si>
  <si>
    <t>-2085936301</t>
  </si>
  <si>
    <t>783813151</t>
  </si>
  <si>
    <t>Penetrační nátěr omítek hrubých betonových povrchů nebo omítek hrubých, rýhovaných tenkovrstvých nebo škrábaných (břízolitových) syntetický</t>
  </si>
  <si>
    <t>-1952487352</t>
  </si>
  <si>
    <t>783817521</t>
  </si>
  <si>
    <t>Krycí (ochranný ) nátěr omítek dvojnásobný hrubých betonových povrchů nebo omítek hrubých, rýhovaných tenkovrstvých nebo škrábaných (břízolitových) syntetický</t>
  </si>
  <si>
    <t>926063372</t>
  </si>
  <si>
    <t>SO.04 - Demolice skladiště (6000388328)</t>
  </si>
  <si>
    <t>-1994902070</t>
  </si>
  <si>
    <t>Vyklizení volkoobjemového odpadu z objektu včetně naložení</t>
  </si>
  <si>
    <t>-185171387</t>
  </si>
  <si>
    <t>981011112</t>
  </si>
  <si>
    <t>Demolice budov postupným rozebíráním dřevěných ostatních, oboustranně obitých, případně omítnutých</t>
  </si>
  <si>
    <t>-450623006</t>
  </si>
  <si>
    <t>(5,1*7,5)*3,2"spodní část"</t>
  </si>
  <si>
    <t>(5,1*7,5)*0,7"štítová část"</t>
  </si>
  <si>
    <t>981511113</t>
  </si>
  <si>
    <t>Demolice konstrukcí objektů postupným rozebíráním zdiva na maltu cementovou z kamene</t>
  </si>
  <si>
    <t>-1979823847</t>
  </si>
  <si>
    <t>((5,1+7,5)*2)*0,8*0,6</t>
  </si>
  <si>
    <t>-1305052781</t>
  </si>
  <si>
    <t>-16494596</t>
  </si>
  <si>
    <t>68,605</t>
  </si>
  <si>
    <t>-0,248</t>
  </si>
  <si>
    <t>-1653505469</t>
  </si>
  <si>
    <t>68,357*25 'Přepočtené koeficientem množství</t>
  </si>
  <si>
    <t>135979231</t>
  </si>
  <si>
    <t>997013831.1</t>
  </si>
  <si>
    <t>Poplatek za uložení stavebního odpadu na skládce (skládkovné) směsného stavebního a demoličního zatříděného do Katalogu odpadů pod kódem 170 904</t>
  </si>
  <si>
    <t>-595910817</t>
  </si>
  <si>
    <t>828877407</t>
  </si>
  <si>
    <t>764001841</t>
  </si>
  <si>
    <t>Demontáž klempířských konstrukcí krytiny ze šablon do suti</t>
  </si>
  <si>
    <t>677625013</t>
  </si>
  <si>
    <t>3,5*8*2</t>
  </si>
  <si>
    <t>Demontáž klempířských konstrukcí žlabu podokapního do suti</t>
  </si>
  <si>
    <t>-1187918670</t>
  </si>
  <si>
    <t>8*2</t>
  </si>
  <si>
    <t>Demontáž klempířských konstrukcí svodu do suti</t>
  </si>
  <si>
    <t>189033533</t>
  </si>
  <si>
    <t>998764201</t>
  </si>
  <si>
    <t>Přesun hmot pro konstrukce klempířské stanovený procentní sazbou (%) z ceny vodorovná dopravní vzdálenost do 50 m v objektech výšky do 6 m</t>
  </si>
  <si>
    <t>1288631407</t>
  </si>
  <si>
    <t>SO.05 - Oprava zpevněných ploch a úklid okolí objektu</t>
  </si>
  <si>
    <t xml:space="preserve">    4 - Vodorovné konstrukce</t>
  </si>
  <si>
    <t xml:space="preserve">    5 - Komunikace</t>
  </si>
  <si>
    <t xml:space="preserve">    99 - Přesun hmot</t>
  </si>
  <si>
    <t>O01 - Mobiliář</t>
  </si>
  <si>
    <t>OST - Ostatní</t>
  </si>
  <si>
    <t>111211101</t>
  </si>
  <si>
    <t>Odstranění křovin a stromů s odstraněním kořenů ručně průměru kmene do 100 mm jakékoliv plochy v rovině nebo ve svahu o sklonu do 1:5 vč. likvidace</t>
  </si>
  <si>
    <t>-441764833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</si>
  <si>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</si>
  <si>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</si>
  <si>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-2129664520</t>
  </si>
  <si>
    <t>1,3*12,4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</si>
  <si>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</si>
  <si>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</si>
  <si>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1189821497</t>
  </si>
  <si>
    <t>12*1</t>
  </si>
  <si>
    <t>11*1</t>
  </si>
  <si>
    <t>113201111</t>
  </si>
  <si>
    <t>Vytrhání obrub s vybouráním lože, s přemístěním hmot na skládku na vzdálenost do 3 m nebo s naložením na dopravní prostředek chodníkových ležatých</t>
  </si>
  <si>
    <t>67845684</t>
  </si>
  <si>
    <t>1,5+12,4+5,3</t>
  </si>
  <si>
    <t>122251103</t>
  </si>
  <si>
    <t>Odkopávky a prokopávky nezapažené strojně v hornině třídy těžitelnosti I skupiny 3 přes 50 do 100 m3</t>
  </si>
  <si>
    <t>1075050463</t>
  </si>
  <si>
    <t>(5*7,1)*0,5"sklad"</t>
  </si>
  <si>
    <t>(90,88)*0,5"chodníky"</t>
  </si>
  <si>
    <t>132112111</t>
  </si>
  <si>
    <t>Hloubení rýh š do 800 mm v soudržných horninách třídy těžitelnosti I, skupiny 1 a 2 ručně</t>
  </si>
  <si>
    <t>131591074</t>
  </si>
  <si>
    <t>(8,4+12,4+1,3+5,3+7+2,7+12,4)*0,5*1,2</t>
  </si>
  <si>
    <t>162701105</t>
  </si>
  <si>
    <t>Vodorovné přemístění do 10000 m výkopku/sypaniny z horniny tř. 1 až 4</t>
  </si>
  <si>
    <t>-885094000</t>
  </si>
  <si>
    <t>167101101</t>
  </si>
  <si>
    <t>Nakládání výkopku z hornin tř. 1 až 4 do 100 m3</t>
  </si>
  <si>
    <t>-1171088028</t>
  </si>
  <si>
    <t>1001079745</t>
  </si>
  <si>
    <t>1811678028</t>
  </si>
  <si>
    <t>63,19*1,8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</si>
  <si>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</si>
  <si>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</si>
  <si>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-876463392</t>
  </si>
  <si>
    <t>2133783014</t>
  </si>
  <si>
    <t>1052606784</t>
  </si>
  <si>
    <t>800*0,015 'Přepočtené koeficientem množství</t>
  </si>
  <si>
    <t>181951111</t>
  </si>
  <si>
    <t>Úprava pláně vyrovnáním výškových rozdílů strojně v hornině třídy těžitelnosti I, skupiny 1 až 3 bez zhutnění</t>
  </si>
  <si>
    <t>640514786</t>
  </si>
  <si>
    <t>38241311R</t>
  </si>
  <si>
    <t>Vsakovací štěrkový val 2x2x2m (hloubení jámy, vysypání štěrkem do vaku z netkané geotextilie, zasypání zeminou</t>
  </si>
  <si>
    <t>226873738</t>
  </si>
  <si>
    <t>Vodorovné konstrukce</t>
  </si>
  <si>
    <t>431123900R1</t>
  </si>
  <si>
    <t>Zhotovení nájezdové rampy do prostoru čekárny pro imobilní cestující ze štípaných tvárnic ztraceného bednění, šířky 1,5 m vč. podesty 1,5x1,5 m, schodů z druhé strany, zábradlí nerez (vše dle normy TSI PRM 1300/2014)</t>
  </si>
  <si>
    <t>1783556701</t>
  </si>
  <si>
    <t>Komunikace</t>
  </si>
  <si>
    <t>56472111R</t>
  </si>
  <si>
    <t>Podklad z kameniva hrubého drceného vel. 8-16 mm tl 50 mm</t>
  </si>
  <si>
    <t>-1774443445</t>
  </si>
  <si>
    <t>564761111</t>
  </si>
  <si>
    <t>Podklad nebo kryt z kameniva hrubého drceného vel. 32-63 mm s rozprostřením a zhutněním, po zhutnění tl. 200 mm</t>
  </si>
  <si>
    <t>281607836</t>
  </si>
  <si>
    <t>5*7,1"sklad"</t>
  </si>
  <si>
    <t>90,88"chodníky"</t>
  </si>
  <si>
    <t>5647611R1</t>
  </si>
  <si>
    <t>Podklad z kameniva hrubého drceného vel. 16-32 mm tl 200 mm</t>
  </si>
  <si>
    <t>1743418925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</si>
  <si>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</si>
  <si>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</si>
  <si>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1911680451</t>
  </si>
  <si>
    <t>3,5*13,4"přístupový chodník před VB"</t>
  </si>
  <si>
    <t>1,2*9,4"přístupový chodník bok VB"</t>
  </si>
  <si>
    <t>1,2*5"přístupový chodník zadní dveře k bytu"</t>
  </si>
  <si>
    <t>1,2*6,5"přístupový chodník před stavědlem"</t>
  </si>
  <si>
    <t>1,2*7"přístupový chodník vedle stavědla"</t>
  </si>
  <si>
    <t>3,5*3"plocha pro WC"</t>
  </si>
  <si>
    <t>59246003R</t>
  </si>
  <si>
    <t xml:space="preserve">dlažba plošná betonová terasová reliéfní impregnovaná LAURIA PCT 500x500x50mm </t>
  </si>
  <si>
    <t>151104940</t>
  </si>
  <si>
    <t>90,88*1,1 'Přepočtené koeficientem množství</t>
  </si>
  <si>
    <t>916231213</t>
  </si>
  <si>
    <t>Osazení chodníkového obrubníku betonového stojatého s boční opěrou do lože z betonu prostého</t>
  </si>
  <si>
    <t>-1260490370</t>
  </si>
  <si>
    <t>13,4+9,4+5+1,2+6,5+7+1,2+3,5+3</t>
  </si>
  <si>
    <t>59217017</t>
  </si>
  <si>
    <t>obrubník betonový chodníkový 100x10x25 cm</t>
  </si>
  <si>
    <t>1905046314</t>
  </si>
  <si>
    <t>46,3636363636364*1,1 'Přepočtené koeficientem množství</t>
  </si>
  <si>
    <t>-2064161521</t>
  </si>
  <si>
    <t>8,4*0,5</t>
  </si>
  <si>
    <t>-1158701081</t>
  </si>
  <si>
    <t>8,4"okapový chodník"</t>
  </si>
  <si>
    <t>871161141.1</t>
  </si>
  <si>
    <t>Vodovodní přípojka DN 32 kompletní vč. zemních prací do nezámrzné hloubky, napojení na studnu a domovní vodárnu, vč. potrubí a uvedením povrchu do původního stavu, desinfekce, tlakové zkoušky</t>
  </si>
  <si>
    <t>1036230835</t>
  </si>
  <si>
    <t>87131031R.1</t>
  </si>
  <si>
    <t>Dešťová kanalizace DN 150 kompletní vč. zemních prací, napojení na lapač/potrubí a uvedením povrchu do původního stavu</t>
  </si>
  <si>
    <t>-1006237937</t>
  </si>
  <si>
    <t>2*15"svody do vsaku"</t>
  </si>
  <si>
    <t>962032231</t>
  </si>
  <si>
    <t>Bourání zdiva nadzákladového z cihel nebo tvárnic z cihel pálených nebo vápenopískových, na maltu vápennou nebo vápenocementovou, objemu přes 1 m3 (pilíře oplocení)</t>
  </si>
  <si>
    <t>887585347</t>
  </si>
  <si>
    <t>(1+1,5+1+1,5+1)*0,2*2</t>
  </si>
  <si>
    <t>966003810</t>
  </si>
  <si>
    <t>Rozebrání dřevěného oplocení se sloupky osové vzdálenosti do 4,00 m, výšky do 2,50 m, osazených do hloubky 1,00 m s příčníky a dřevěnými sloupky z prken a latí</t>
  </si>
  <si>
    <t>-109394301</t>
  </si>
  <si>
    <t>966052111</t>
  </si>
  <si>
    <t>Bourání plotových sloupků a vzpěr železobetonových výšky do 2,5 m zasypaných zeminou</t>
  </si>
  <si>
    <t>-625455756</t>
  </si>
  <si>
    <t>966062111</t>
  </si>
  <si>
    <t>Bourání plotových sloupků a vzpěr dřevěných výšky do 2,5 m zasypaných zeminou</t>
  </si>
  <si>
    <t>408008797</t>
  </si>
  <si>
    <t>966071711</t>
  </si>
  <si>
    <t>Bourání plotových sloupků a vzpěr ocelových trubkových nebo profilovaných výšky do 2,50 m zabetonovaných</t>
  </si>
  <si>
    <t>897577944</t>
  </si>
  <si>
    <t>966071822</t>
  </si>
  <si>
    <t>Rozebrání oplocení z pletiva drátěného se čtvercovými oky, výšky přes 1,6 do 2,0 m</t>
  </si>
  <si>
    <t>1741296278</t>
  </si>
  <si>
    <t>24*2</t>
  </si>
  <si>
    <t>966073810</t>
  </si>
  <si>
    <t>Rozebrání vrat a vrátek k oplocení plochy jednotlivě do 2 m2</t>
  </si>
  <si>
    <t>-1067644961</t>
  </si>
  <si>
    <t>981011111</t>
  </si>
  <si>
    <t>Demolice budov postupným rozebíráním dřevěných lehkých jednostranně obitých</t>
  </si>
  <si>
    <t>2062913270</t>
  </si>
  <si>
    <t>3*3*2</t>
  </si>
  <si>
    <t>998223011</t>
  </si>
  <si>
    <t>Přesun hmot pro pozemní komunikace s krytem dlážděným</t>
  </si>
  <si>
    <t>958946312</t>
  </si>
  <si>
    <t>1654174675</t>
  </si>
  <si>
    <t>-1840925372</t>
  </si>
  <si>
    <t>169849987</t>
  </si>
  <si>
    <t>25,753*19 'Přepočtené koeficientem množství</t>
  </si>
  <si>
    <t>-1793855198</t>
  </si>
  <si>
    <t>103,454</t>
  </si>
  <si>
    <t>-1,428</t>
  </si>
  <si>
    <t>-36,48</t>
  </si>
  <si>
    <t>-48,591</t>
  </si>
  <si>
    <t>O0013.1</t>
  </si>
  <si>
    <t>D+M venkovní lavice, vel. 1300/500, vč povrchové úpravy - viz TZ</t>
  </si>
  <si>
    <t>877417668</t>
  </si>
  <si>
    <t xml:space="preserve"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</si>
  <si>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</si>
  <si>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</si>
  <si>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-1811221464</t>
  </si>
  <si>
    <t xml:space="preserve"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</si>
  <si>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Odvoz a likvidace stávajícího mobiliáře</t>
  </si>
  <si>
    <t>-199802885</t>
  </si>
  <si>
    <t>711161221</t>
  </si>
  <si>
    <t>Izolace proti zemní vlhkosti nopovou fólií s textilií svislá, nopek v 4,0 mm, tl. fólie do 0,6 mm</t>
  </si>
  <si>
    <t>-281231898</t>
  </si>
  <si>
    <t>(8,4+12,4+1,3+5,3+7+2,7+12,4)*1</t>
  </si>
  <si>
    <t>998711201</t>
  </si>
  <si>
    <t>Přesun hmot procentní pro izolace proti vodě, vlhkosti a plynům v objektech v do 6 m</t>
  </si>
  <si>
    <t>2052356838</t>
  </si>
  <si>
    <t>767111000.1</t>
  </si>
  <si>
    <t>Dodávka a montáž stěny pro zakrytí veřejných WC (ocelová konstrukce z jeklů, výplň tahokov, povrchová úprava žár. zinkování, půdorysný tvar U 2+3+2m, v. 2m) vč. zabetonování</t>
  </si>
  <si>
    <t>655757782</t>
  </si>
  <si>
    <t>767995105</t>
  </si>
  <si>
    <t>Zabezpečení studny zámečnickou uzamykatelnou konstrukcí</t>
  </si>
  <si>
    <t>-1871393569</t>
  </si>
  <si>
    <t>767996701</t>
  </si>
  <si>
    <t>Demontáž ostatních zámečnických konstrukcí o hmotnosti jednotlivých dílů řezáním do 50 kg</t>
  </si>
  <si>
    <t>-978937186</t>
  </si>
  <si>
    <t>227372852</t>
  </si>
  <si>
    <t>Ostatní</t>
  </si>
  <si>
    <t>075002000</t>
  </si>
  <si>
    <t>Vytyčení, zajištění a ochrana stávajících inženýrských sítí vč. jejich dočasného zabezpečení a zajištění po dobu akce</t>
  </si>
  <si>
    <t>1024</t>
  </si>
  <si>
    <t>18272255</t>
  </si>
  <si>
    <t>SO.06 - Elektroinstalace</t>
  </si>
  <si>
    <t>SEE</t>
  </si>
  <si>
    <t>D1 - Dodávky, Elektromontáže, Přidružené výkony k elektropracím</t>
  </si>
  <si>
    <t>D2 - Dodávky a elektromontáže k rozvaděčům</t>
  </si>
  <si>
    <t>D3 - Montáž a výroba ochranné klece</t>
  </si>
  <si>
    <t>D4 - Demontáže</t>
  </si>
  <si>
    <t>D5 - Hromosvod a uzemnění, zemní práce</t>
  </si>
  <si>
    <t>D6 - Ostatní náklady</t>
  </si>
  <si>
    <t>D7 - Revize, zkoušky, měření</t>
  </si>
  <si>
    <t>D1</t>
  </si>
  <si>
    <t>Dodávky, Elektromontáže, Přidružené výkony k elektropracím</t>
  </si>
  <si>
    <t>34555100</t>
  </si>
  <si>
    <t>zásuvka domovní jednoduchá 16A/250V</t>
  </si>
  <si>
    <t>34555120</t>
  </si>
  <si>
    <t>zásuvka domovní dvojitá 16A/250V</t>
  </si>
  <si>
    <t>345551040</t>
  </si>
  <si>
    <t>zásuvka dvojnásobná 16A/250Vstř s přepěťovou ochranou SPD st. 3</t>
  </si>
  <si>
    <t>34551485</t>
  </si>
  <si>
    <t>zásuvka venkovní jednoduchá 16A/250V, nástěnná, IP54</t>
  </si>
  <si>
    <t>35811253</t>
  </si>
  <si>
    <t>zásuvka venkovní 3f, 32A/400V, nástěnná, IP44</t>
  </si>
  <si>
    <t>741313003</t>
  </si>
  <si>
    <t>montáž a zapojení zásuvka domovní</t>
  </si>
  <si>
    <t>409011</t>
  </si>
  <si>
    <t>spínač domovní 10A/250Vstř, řaz.1</t>
  </si>
  <si>
    <t>741310001</t>
  </si>
  <si>
    <t>montáž a zapojení spínač domovní 1pólový, řazení 1</t>
  </si>
  <si>
    <t>409021</t>
  </si>
  <si>
    <t>přepínač domovní 10A/250Vstř, řaz.5</t>
  </si>
  <si>
    <t>409023</t>
  </si>
  <si>
    <t>přepínač domovní 10A/250Vstř, řaz.6</t>
  </si>
  <si>
    <t>409026</t>
  </si>
  <si>
    <t>přepínač domovní 10A/250Vstř, řaz.7</t>
  </si>
  <si>
    <t>741310021</t>
  </si>
  <si>
    <t>montáž a zapojení přepínač domovní, řazení 5,6,7</t>
  </si>
  <si>
    <t>R LUX01303</t>
  </si>
  <si>
    <t>pohybový senzor 360st. PIR, 10A/230V, IP20</t>
  </si>
  <si>
    <t>R741310001</t>
  </si>
  <si>
    <t>montáž a zapojení pohybový senzor 360st. PIR</t>
  </si>
  <si>
    <t>R</t>
  </si>
  <si>
    <t>doběhové relé pro ventilátory, montáž do přístrojové krabice k vypínači nebo pohybovému senzoru</t>
  </si>
  <si>
    <t>R.1</t>
  </si>
  <si>
    <t>montáž a zapojení doběhového relé pro ventilátory do přístrojové krabice k vypínači nebo pohyb. s.</t>
  </si>
  <si>
    <t>34571511</t>
  </si>
  <si>
    <t>krabice přístrojová instalační</t>
  </si>
  <si>
    <t>741112061</t>
  </si>
  <si>
    <t>montáž a zapojení krabice přístrojová</t>
  </si>
  <si>
    <t>311317</t>
  </si>
  <si>
    <t>krabice odbočná s víčkem, včetně svorkovnice</t>
  </si>
  <si>
    <t>741112001</t>
  </si>
  <si>
    <t>montáž a zapojení krabice odbočná s výstrojí</t>
  </si>
  <si>
    <t>R311317</t>
  </si>
  <si>
    <t>krabice přechodová se svorkovnicí a víčkem, pro zapuštěnou montáž, samozhášivý plast 200x200x70mm, 400V/16A, IP44</t>
  </si>
  <si>
    <t>741112001.1</t>
  </si>
  <si>
    <t>montáž a zapojení krabice zapuštěná s víčkem nebo dvířky</t>
  </si>
  <si>
    <t>R.2</t>
  </si>
  <si>
    <t>drobný montážní a pomocný materiál</t>
  </si>
  <si>
    <t>34823741</t>
  </si>
  <si>
    <t>A - Svítidlo APOLLON 64 W</t>
  </si>
  <si>
    <t>34823742</t>
  </si>
  <si>
    <t>B - Svítidlo ECOPACK LED, 4000K / CRI &gt;= 80, 46 W</t>
  </si>
  <si>
    <t>34823744</t>
  </si>
  <si>
    <t>C - Svítidlo bodové LED downlight, zapuštěný, 23W/230V, IP20</t>
  </si>
  <si>
    <t>34823735</t>
  </si>
  <si>
    <t>D - Svítidlo AQUALINE LED, 4000K / CRI &gt;= 80, 42 W</t>
  </si>
  <si>
    <t>34823744.1</t>
  </si>
  <si>
    <t>E - Svítidlo AQUALINE LED, 4000K / CRI &gt;= 80, 28 W</t>
  </si>
  <si>
    <t>7493100650</t>
  </si>
  <si>
    <t>VO - Venkovní náklopný LED reflektor, přisazená montáž, 29W/230V, 3250lm, 4000K, IP66, certifikovaný pro drážní prostředí</t>
  </si>
  <si>
    <t>34838100</t>
  </si>
  <si>
    <t>NO - Sv. nouzové LED 2W s piktogramem a vlastním bateriovým zdrojem 2H</t>
  </si>
  <si>
    <t>34838103</t>
  </si>
  <si>
    <t>AP - Sv. nouzové LED 3W antipanické s vlastním bateriovým zdrojem 2H</t>
  </si>
  <si>
    <t>741371001</t>
  </si>
  <si>
    <t>montáž a zapojení svítidlo přisazené nástěnné / stropní</t>
  </si>
  <si>
    <t>R.3</t>
  </si>
  <si>
    <t>elektrický přímotop sálavý s termostatem, 230V, 50Hz, do 2kW, IP24, přisazený na zeď</t>
  </si>
  <si>
    <t>R.4</t>
  </si>
  <si>
    <t>montáž a zapojení el. přímotopu sálavého s termostatem do 2kW</t>
  </si>
  <si>
    <t>000101213</t>
  </si>
  <si>
    <t>kabel CYKY 4x50</t>
  </si>
  <si>
    <t>000101309</t>
  </si>
  <si>
    <t>kabel CYKY 5x10</t>
  </si>
  <si>
    <t>000101208</t>
  </si>
  <si>
    <t>kabel CYKY 4x6</t>
  </si>
  <si>
    <t>R34111072</t>
  </si>
  <si>
    <t>kabel CYKY 5x4</t>
  </si>
  <si>
    <t>101106</t>
  </si>
  <si>
    <t>kabel CYKY 3x2,5</t>
  </si>
  <si>
    <t>101105</t>
  </si>
  <si>
    <t>kabel CYKY 3x1,5</t>
  </si>
  <si>
    <t>R101105</t>
  </si>
  <si>
    <t>kabel CYKY 2x1,5</t>
  </si>
  <si>
    <t>210810103</t>
  </si>
  <si>
    <t>uložení kabel Cu(-1kV CYKY)pevně uložený do 3x70/4x50/5x35</t>
  </si>
  <si>
    <t>21081013</t>
  </si>
  <si>
    <t>uložení kabelu Cu(-CYKY) do 5x10/12x4/19x2,5/24x1,5</t>
  </si>
  <si>
    <t>34140848</t>
  </si>
  <si>
    <t>vodič izolovaný s Cu jádrem 16mm2</t>
  </si>
  <si>
    <t>34140844</t>
  </si>
  <si>
    <t>vodič izolovaný s Cu jádrem 6mm2</t>
  </si>
  <si>
    <t>210800831</t>
  </si>
  <si>
    <t>uložení vodiče Cu(-CY,CYA) do 1x25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</si>
  <si>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</si>
  <si>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</si>
  <si>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</si>
  <si>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</si>
  <si>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</si>
  <si>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</si>
  <si>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</si>
  <si>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</si>
  <si>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34571350</t>
  </si>
  <si>
    <t>trubka elektroinstalační ohebná dvouplášťová korugovaná D32/40 mm, HDPE+LDPE</t>
  </si>
  <si>
    <t>742110001</t>
  </si>
  <si>
    <t>montáž trubek elektroinstalačních plastových ohebných uložených pod omítku včetně zasekání</t>
  </si>
  <si>
    <t>345754920</t>
  </si>
  <si>
    <t>kabelový mřížový rošt pozinkovaný 35x100</t>
  </si>
  <si>
    <t>742110104</t>
  </si>
  <si>
    <t>montáž kabelový žlab pozinkovaný do 60x100</t>
  </si>
  <si>
    <t>D2</t>
  </si>
  <si>
    <t>Dodávky a elektromontáže k rozvaděčům</t>
  </si>
  <si>
    <t>R.5</t>
  </si>
  <si>
    <t>nový elektroměrový rozvaděč RE, pro 8 elektroměrových pozic (2x4), ve standardu ČEZ. Rozměr šxvxh 1025x1380x300. Venkovní provedení pro zapuštěnou montáž. Osazen 5ks 3f elm s jištěním + 3ks HDO. Včetně montáže, výstroje a zapojení - dle platného shéma rozvaděče</t>
  </si>
  <si>
    <t>R.6</t>
  </si>
  <si>
    <t>rozvaděč RH. Kovo-plastová rozvodnice pro zapuštěnou montáž, 96 modulů 550x750x182, IP40/20, In=160A. Včetně kompletní výzbroje a zapojení. Výstroj a zapojení dle platného shéma rozvaděče</t>
  </si>
  <si>
    <t>R.7</t>
  </si>
  <si>
    <t>rozvaděč topení RT. Kovo-plastová rozvodnice pro zapuštěnou montáž, 36 modulů 399x429x128, IP40/20, In=90A. Včetně kompletní výzbroje a zapojení. Výstroj a zapojení dle platného shéma rozvaděče</t>
  </si>
  <si>
    <t>R.8</t>
  </si>
  <si>
    <t>rozvaděč topení bytu RBT. Kovo-plastová rozvodnice pro zapuštěnou montáž, 36 modulů 399x429x128, IP40/20, In=90A. Včetně kompletní výzbroje a zapojení. Výstroj a zapojení dle platného shéma rozvaděče</t>
  </si>
  <si>
    <t>R.9</t>
  </si>
  <si>
    <t>dozbrojení stávající kabelové skříně KS, dle platného schéma zapojení</t>
  </si>
  <si>
    <t>7493102200</t>
  </si>
  <si>
    <t>rozvaděč venkovního osvětlení (typový) RVO, pro napájení osvětlení železničních prostranství do 4ks 3-f větví s PLC řídícím systémem</t>
  </si>
  <si>
    <t>7493156010</t>
  </si>
  <si>
    <t>montáž a zapojení typového rozvaděče RVO pro napájení osvětlení železničních prostranství do 8 kusů 3-f vývodů - do terénu nebo rozvodny včetně elektrovýzbroje</t>
  </si>
  <si>
    <t>D3</t>
  </si>
  <si>
    <t>Montáž a výroba ochranné klece</t>
  </si>
  <si>
    <t>7491601410</t>
  </si>
  <si>
    <t>Uzemnění Hromosvodné vedení Svorka SP</t>
  </si>
  <si>
    <t>7491600190</t>
  </si>
  <si>
    <t>Uzemnění Vnější Uzemňovací vedení v zemi, kruhovým vodičem FeZn do D=10 mm</t>
  </si>
  <si>
    <t>7497300010</t>
  </si>
  <si>
    <t>Vodiče trakčního vedení Ocelové konstrukce nestandartní</t>
  </si>
  <si>
    <t>7491351010</t>
  </si>
  <si>
    <t>Montáž ocelových profilů tyčí, úhelníků</t>
  </si>
  <si>
    <t>7491353032</t>
  </si>
  <si>
    <t>Montáž nosné ocelové konstrukce nosných ocelových konstrukce pro přístroje a zařízení z válcovaných profilů U, L, I , hmotnosti do 50 kg</t>
  </si>
  <si>
    <t>7491651010</t>
  </si>
  <si>
    <t>Montáž vnitřního uzemnění uzemňovacích vodičů pevně na povrchu z pozinkované oceli (FeZn) do 120 mm2</t>
  </si>
  <si>
    <t>7497350010</t>
  </si>
  <si>
    <t>Montáž ocelových konstrukcí nestandardní</t>
  </si>
  <si>
    <t>136</t>
  </si>
  <si>
    <t>D4</t>
  </si>
  <si>
    <t>Demontáže</t>
  </si>
  <si>
    <t>210901035</t>
  </si>
  <si>
    <t>kabel Al(-AYKY) pevně uložený do 2x16/3x10/5 /dmtž</t>
  </si>
  <si>
    <t>138</t>
  </si>
  <si>
    <t>210110001</t>
  </si>
  <si>
    <t>spínač nástěnný do IP.1 vč.zapojení 1pólový/ /dmtž</t>
  </si>
  <si>
    <t>140</t>
  </si>
  <si>
    <t>210111012</t>
  </si>
  <si>
    <t>zásuvka domovní zapuštěná vč.zapojení průběž /dmtž</t>
  </si>
  <si>
    <t>142</t>
  </si>
  <si>
    <t>210190001</t>
  </si>
  <si>
    <t>rozvodnice do hmotnosti 20kg /dmtž</t>
  </si>
  <si>
    <t>144</t>
  </si>
  <si>
    <t>210200011</t>
  </si>
  <si>
    <t>svítidlo bytové stropní /dmtž</t>
  </si>
  <si>
    <t>146</t>
  </si>
  <si>
    <t>R.10</t>
  </si>
  <si>
    <t>další nespecifikované položky (ventilátory, atd…)</t>
  </si>
  <si>
    <t>148</t>
  </si>
  <si>
    <t>D5</t>
  </si>
  <si>
    <t>Hromosvod a uzemnění, zemní práce</t>
  </si>
  <si>
    <t>35442062</t>
  </si>
  <si>
    <t>zemnící pásek FeZn 30/4mm</t>
  </si>
  <si>
    <t>150</t>
  </si>
  <si>
    <t>210220001</t>
  </si>
  <si>
    <t>zemnící pásek FeZn 30/4mm, úplná motáž</t>
  </si>
  <si>
    <t>152</t>
  </si>
  <si>
    <t>35442062.1</t>
  </si>
  <si>
    <t>zemnící drát FeZn pr.10mm</t>
  </si>
  <si>
    <t>154</t>
  </si>
  <si>
    <t>210220001.1</t>
  </si>
  <si>
    <t>zemnící drát FeZn pr.10mm, úplná mtž</t>
  </si>
  <si>
    <t>156</t>
  </si>
  <si>
    <t>295111</t>
  </si>
  <si>
    <t>zemnící tyč do 2m, FeZn se svorkou</t>
  </si>
  <si>
    <t>158</t>
  </si>
  <si>
    <t>210220361</t>
  </si>
  <si>
    <t>zemnící tyč do 2m, včetně připojení</t>
  </si>
  <si>
    <t>160</t>
  </si>
  <si>
    <t>R311317.1</t>
  </si>
  <si>
    <t>krabice zapuštěná s víčkem a ekvipotenciální svorkovnicí (HOP) KO 125, samozhášivý plast 150x150x73mm, 400V/16A, IP44</t>
  </si>
  <si>
    <t>162</t>
  </si>
  <si>
    <t>741112001.2</t>
  </si>
  <si>
    <t>montáž a zapojení krabice zapuštěná s víčkem a ekvipotenciální svorkovnicí (HOP) KO 125</t>
  </si>
  <si>
    <t>164</t>
  </si>
  <si>
    <t>295012</t>
  </si>
  <si>
    <t>jímací vedení drát AlMgSi pr.8mm</t>
  </si>
  <si>
    <t>166</t>
  </si>
  <si>
    <t>741420001</t>
  </si>
  <si>
    <t>jímací vedení na povrchu s podpěrami na plochou, sedlovou střechu a do zdiva, úplná mtž do pr. 10mm</t>
  </si>
  <si>
    <t>168</t>
  </si>
  <si>
    <t>R295352</t>
  </si>
  <si>
    <t>podpěra vedení hřebenová</t>
  </si>
  <si>
    <t>170</t>
  </si>
  <si>
    <t>295352</t>
  </si>
  <si>
    <t>podpěra vedení PV na ploché a šikmé střeše</t>
  </si>
  <si>
    <t>172</t>
  </si>
  <si>
    <t>295312</t>
  </si>
  <si>
    <t>podpěra vedení do zdiva PV1a15 150mm FeZn</t>
  </si>
  <si>
    <t>174</t>
  </si>
  <si>
    <t>295223</t>
  </si>
  <si>
    <t>jímací tyč hladká JR2,0 FeZn pr.19/2000mm</t>
  </si>
  <si>
    <t>176</t>
  </si>
  <si>
    <t>295251</t>
  </si>
  <si>
    <t>ochranná stříška jímače OSH FeZn horní</t>
  </si>
  <si>
    <t>178</t>
  </si>
  <si>
    <t>295252</t>
  </si>
  <si>
    <t>ochranná stříška jímače OSD FeZn dolní</t>
  </si>
  <si>
    <t>180</t>
  </si>
  <si>
    <t>295411</t>
  </si>
  <si>
    <t>svorka k jímací tyči SJ1 4šrouby FeZn</t>
  </si>
  <si>
    <t>182</t>
  </si>
  <si>
    <t>210220221</t>
  </si>
  <si>
    <t>jímací tyč hladká JR2,0 FeZn pr.19/2000mm, úplná montáž</t>
  </si>
  <si>
    <t>184</t>
  </si>
  <si>
    <t>295811</t>
  </si>
  <si>
    <t>distanční izolační tyč do 430mm, pro oddálený jímač</t>
  </si>
  <si>
    <t>186</t>
  </si>
  <si>
    <t>R210220221</t>
  </si>
  <si>
    <t>distanční izolační tyč, úplná montáž</t>
  </si>
  <si>
    <t>188</t>
  </si>
  <si>
    <t>295401</t>
  </si>
  <si>
    <t>svorka univerzální SU FeZn</t>
  </si>
  <si>
    <t>190</t>
  </si>
  <si>
    <t>210220301</t>
  </si>
  <si>
    <t>svorka hromosvodová do 2 šroubů, montáž</t>
  </si>
  <si>
    <t>192</t>
  </si>
  <si>
    <t>295406</t>
  </si>
  <si>
    <t>svorka křížová SK FeZn</t>
  </si>
  <si>
    <t>194</t>
  </si>
  <si>
    <t>210220302</t>
  </si>
  <si>
    <t>svorka hromosvodová do 4 šroubů, montáž</t>
  </si>
  <si>
    <t>196</t>
  </si>
  <si>
    <t>295452</t>
  </si>
  <si>
    <t>ochranný úhelník svodu OU délka 2,0m</t>
  </si>
  <si>
    <t>198</t>
  </si>
  <si>
    <t>295461</t>
  </si>
  <si>
    <t>držák úhelníku DOUa 150mm FeZn středový do zdiva</t>
  </si>
  <si>
    <t>200</t>
  </si>
  <si>
    <t>210220372</t>
  </si>
  <si>
    <t>ochranný úhelník nebo trubka/ držáky do zdiva</t>
  </si>
  <si>
    <t>202</t>
  </si>
  <si>
    <t>295404</t>
  </si>
  <si>
    <t>svorka zkušební ZS FeZn</t>
  </si>
  <si>
    <t>204</t>
  </si>
  <si>
    <t>210220302.1</t>
  </si>
  <si>
    <t>svorka zkušební ZS FeZn, úplná montáž</t>
  </si>
  <si>
    <t>206</t>
  </si>
  <si>
    <t>460200164</t>
  </si>
  <si>
    <t>výkop rýhy pro zemnící pásek, š.35, hl.80cm, tz.4/ko1.0</t>
  </si>
  <si>
    <t>208</t>
  </si>
  <si>
    <t>460560164</t>
  </si>
  <si>
    <t>zához kabelové rýhy š.35, hl.80cm, tz.4</t>
  </si>
  <si>
    <t>210</t>
  </si>
  <si>
    <t>460620014</t>
  </si>
  <si>
    <t>provizorní úprava terénu, třída zeminy 4</t>
  </si>
  <si>
    <t>212</t>
  </si>
  <si>
    <t>D6</t>
  </si>
  <si>
    <t>Ostatní náklady</t>
  </si>
  <si>
    <t>218009001</t>
  </si>
  <si>
    <t>poplatek za recyklaci svítidla</t>
  </si>
  <si>
    <t>214</t>
  </si>
  <si>
    <t>218009011</t>
  </si>
  <si>
    <t>poplatek za recyklaci světelného zdroje</t>
  </si>
  <si>
    <t>216</t>
  </si>
  <si>
    <t>219001213</t>
  </si>
  <si>
    <t>vybour.otvoru ve zdi/cihla/ do pr.60mm/tl.do 0,45m</t>
  </si>
  <si>
    <t>218</t>
  </si>
  <si>
    <t>219002611</t>
  </si>
  <si>
    <t>vysekání rýhy/zeď cihla/ hl.do 30mm/š.do 30mm</t>
  </si>
  <si>
    <t>220</t>
  </si>
  <si>
    <t>219003236</t>
  </si>
  <si>
    <t>zazdívka otvoru ve zdivu/cihla/do 0,25m2/tl.0,90m</t>
  </si>
  <si>
    <t>222</t>
  </si>
  <si>
    <t>219003613</t>
  </si>
  <si>
    <t>omítka na stěně/jednotl.plocha do 1,00m2/vč.malty</t>
  </si>
  <si>
    <t>224</t>
  </si>
  <si>
    <t>D7</t>
  </si>
  <si>
    <t>Revize, zkoušky, měření</t>
  </si>
  <si>
    <t>R.11</t>
  </si>
  <si>
    <t>Zkoušky technologických zařízení pod napětím</t>
  </si>
  <si>
    <t>226</t>
  </si>
  <si>
    <t>R.12</t>
  </si>
  <si>
    <t>Uvedení do provozu</t>
  </si>
  <si>
    <t>228</t>
  </si>
  <si>
    <t>21730901</t>
  </si>
  <si>
    <t>vypracování zprávy VR/cena akce do 1.000.000 kč (typ D)</t>
  </si>
  <si>
    <t>230</t>
  </si>
  <si>
    <t>210280003</t>
  </si>
  <si>
    <t>zkoušky a prohlídky el.rozvodů a zařízení celková prohlídka pro objem mtž. prací do 1 000 000 Kč</t>
  </si>
  <si>
    <t>232</t>
  </si>
  <si>
    <t>SO.07 -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</si>
  <si>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</si>
  <si>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</si>
  <si>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</si>
  <si>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</si>
  <si>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Vedlejší rozpočtové náklady</t>
  </si>
  <si>
    <t>VRN3</t>
  </si>
  <si>
    <t>Zařízení staveniště</t>
  </si>
  <si>
    <t>030001000</t>
  </si>
  <si>
    <t>Kč</t>
  </si>
  <si>
    <t>-945412671</t>
  </si>
  <si>
    <t>Poznámka k položce:_x000d_
Poznámka k položce: 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</si>
  <si>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</si>
  <si>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</si>
  <si>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</si>
  <si>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</si>
  <si>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1846380255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</si>
  <si>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</si>
  <si>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</si>
  <si>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</si>
  <si>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</si>
  <si>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</si>
  <si>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-1560073787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</si>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</sst>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Zbečno ON - oprava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Zbečno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L. Malý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ROUND(AG55+SUM(AG60:AG65),2)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ROUND(AS55+SUM(AS60:AS65),2)</f>
        <v>0</v>
      </c>
      <c r="AT54" s="108">
        <f>ROUND(SUM(AV54:AW54),2)</f>
        <v>0</v>
      </c>
      <c r="AU54" s="109">
        <f>ROUND(AU55+SUM(AU60:AU65),5)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ROUND(AZ55+SUM(AZ60:AZ65),2)</f>
        <v>0</v>
      </c>
      <c r="BA54" s="108">
        <f>ROUND(BA55+SUM(BA60:BA65),2)</f>
        <v>0</v>
      </c>
      <c r="BB54" s="108">
        <f>ROUND(BB55+SUM(BB60:BB65),2)</f>
        <v>0</v>
      </c>
      <c r="BC54" s="108">
        <f>ROUND(BC55+SUM(BC60:BC65),2)</f>
        <v>0</v>
      </c>
      <c r="BD54" s="110">
        <f>ROUND(BD55+SUM(BD60:BD65),2)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ROUND(SUM(AG56:AG59),2)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ROUND(SUM(AS56:AS59),2)</f>
        <v>0</v>
      </c>
      <c r="AT55" s="122">
        <f>ROUND(SUM(AV55:AW55),2)</f>
        <v>0</v>
      </c>
      <c r="AU55" s="123">
        <f>ROUND(SUM(AU56:AU59),5)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ROUND(SUM(AZ56:AZ59),2)</f>
        <v>0</v>
      </c>
      <c r="BA55" s="122">
        <f>ROUND(SUM(BA56:BA59),2)</f>
        <v>0</v>
      </c>
      <c r="BB55" s="122">
        <f>ROUND(SUM(BB56:BB59),2)</f>
        <v>0</v>
      </c>
      <c r="BC55" s="122">
        <f>ROUND(SUM(BC56:BC59),2)</f>
        <v>0</v>
      </c>
      <c r="BD55" s="124">
        <f>ROUND(SUM(BD56:BD59),2)</f>
        <v>0</v>
      </c>
      <c r="BE55" s="7"/>
      <c r="BS55" s="125" t="s">
        <v>73</v>
      </c>
      <c r="BT55" s="125" t="s">
        <v>81</v>
      </c>
      <c r="BU55" s="125" t="s">
        <v>75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16.5" customHeight="1">
      <c r="A56" s="126" t="s">
        <v>84</v>
      </c>
      <c r="B56" s="65"/>
      <c r="C56" s="127"/>
      <c r="D56" s="127"/>
      <c r="E56" s="128" t="s">
        <v>85</v>
      </c>
      <c r="F56" s="128"/>
      <c r="G56" s="128"/>
      <c r="H56" s="128"/>
      <c r="I56" s="128"/>
      <c r="J56" s="127"/>
      <c r="K56" s="128" t="s">
        <v>86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'1.1 - Oprava vnějšího plá...'!J32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87</v>
      </c>
      <c r="AR56" s="67"/>
      <c r="AS56" s="131">
        <v>0</v>
      </c>
      <c r="AT56" s="132">
        <f>ROUND(SUM(AV56:AW56),2)</f>
        <v>0</v>
      </c>
      <c r="AU56" s="133">
        <f>'1.1 - Oprava vnějšího plá...'!P102</f>
        <v>0</v>
      </c>
      <c r="AV56" s="132">
        <f>'1.1 - Oprava vnějšího plá...'!J35</f>
        <v>0</v>
      </c>
      <c r="AW56" s="132">
        <f>'1.1 - Oprava vnějšího plá...'!J36</f>
        <v>0</v>
      </c>
      <c r="AX56" s="132">
        <f>'1.1 - Oprava vnějšího plá...'!J37</f>
        <v>0</v>
      </c>
      <c r="AY56" s="132">
        <f>'1.1 - Oprava vnějšího plá...'!J38</f>
        <v>0</v>
      </c>
      <c r="AZ56" s="132">
        <f>'1.1 - Oprava vnějšího plá...'!F35</f>
        <v>0</v>
      </c>
      <c r="BA56" s="132">
        <f>'1.1 - Oprava vnějšího plá...'!F36</f>
        <v>0</v>
      </c>
      <c r="BB56" s="132">
        <f>'1.1 - Oprava vnějšího plá...'!F37</f>
        <v>0</v>
      </c>
      <c r="BC56" s="132">
        <f>'1.1 - Oprava vnějšího plá...'!F38</f>
        <v>0</v>
      </c>
      <c r="BD56" s="134">
        <f>'1.1 - Oprava vnějšího plá...'!F39</f>
        <v>0</v>
      </c>
      <c r="BE56" s="4"/>
      <c r="BT56" s="135" t="s">
        <v>83</v>
      </c>
      <c r="BV56" s="135" t="s">
        <v>76</v>
      </c>
      <c r="BW56" s="135" t="s">
        <v>88</v>
      </c>
      <c r="BX56" s="135" t="s">
        <v>82</v>
      </c>
      <c r="CL56" s="135" t="s">
        <v>19</v>
      </c>
    </row>
    <row r="57" s="4" customFormat="1" ht="16.5" customHeight="1">
      <c r="A57" s="126" t="s">
        <v>84</v>
      </c>
      <c r="B57" s="65"/>
      <c r="C57" s="127"/>
      <c r="D57" s="127"/>
      <c r="E57" s="128" t="s">
        <v>89</v>
      </c>
      <c r="F57" s="128"/>
      <c r="G57" s="128"/>
      <c r="H57" s="128"/>
      <c r="I57" s="128"/>
      <c r="J57" s="127"/>
      <c r="K57" s="128" t="s">
        <v>90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'1.2 - Oprava střechy'!J32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87</v>
      </c>
      <c r="AR57" s="67"/>
      <c r="AS57" s="131">
        <v>0</v>
      </c>
      <c r="AT57" s="132">
        <f>ROUND(SUM(AV57:AW57),2)</f>
        <v>0</v>
      </c>
      <c r="AU57" s="133">
        <f>'1.2 - Oprava střechy'!P98</f>
        <v>0</v>
      </c>
      <c r="AV57" s="132">
        <f>'1.2 - Oprava střechy'!J35</f>
        <v>0</v>
      </c>
      <c r="AW57" s="132">
        <f>'1.2 - Oprava střechy'!J36</f>
        <v>0</v>
      </c>
      <c r="AX57" s="132">
        <f>'1.2 - Oprava střechy'!J37</f>
        <v>0</v>
      </c>
      <c r="AY57" s="132">
        <f>'1.2 - Oprava střechy'!J38</f>
        <v>0</v>
      </c>
      <c r="AZ57" s="132">
        <f>'1.2 - Oprava střechy'!F35</f>
        <v>0</v>
      </c>
      <c r="BA57" s="132">
        <f>'1.2 - Oprava střechy'!F36</f>
        <v>0</v>
      </c>
      <c r="BB57" s="132">
        <f>'1.2 - Oprava střechy'!F37</f>
        <v>0</v>
      </c>
      <c r="BC57" s="132">
        <f>'1.2 - Oprava střechy'!F38</f>
        <v>0</v>
      </c>
      <c r="BD57" s="134">
        <f>'1.2 - Oprava střechy'!F39</f>
        <v>0</v>
      </c>
      <c r="BE57" s="4"/>
      <c r="BT57" s="135" t="s">
        <v>83</v>
      </c>
      <c r="BV57" s="135" t="s">
        <v>76</v>
      </c>
      <c r="BW57" s="135" t="s">
        <v>91</v>
      </c>
      <c r="BX57" s="135" t="s">
        <v>82</v>
      </c>
      <c r="CL57" s="135" t="s">
        <v>19</v>
      </c>
    </row>
    <row r="58" s="4" customFormat="1" ht="16.5" customHeight="1">
      <c r="A58" s="126" t="s">
        <v>84</v>
      </c>
      <c r="B58" s="65"/>
      <c r="C58" s="127"/>
      <c r="D58" s="127"/>
      <c r="E58" s="128" t="s">
        <v>92</v>
      </c>
      <c r="F58" s="128"/>
      <c r="G58" s="128"/>
      <c r="H58" s="128"/>
      <c r="I58" s="128"/>
      <c r="J58" s="127"/>
      <c r="K58" s="128" t="s">
        <v>93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'1.3 - Oprava čekárny'!J32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'1.3 - Oprava čekárny'!P103</f>
        <v>0</v>
      </c>
      <c r="AV58" s="132">
        <f>'1.3 - Oprava čekárny'!J35</f>
        <v>0</v>
      </c>
      <c r="AW58" s="132">
        <f>'1.3 - Oprava čekárny'!J36</f>
        <v>0</v>
      </c>
      <c r="AX58" s="132">
        <f>'1.3 - Oprava čekárny'!J37</f>
        <v>0</v>
      </c>
      <c r="AY58" s="132">
        <f>'1.3 - Oprava čekárny'!J38</f>
        <v>0</v>
      </c>
      <c r="AZ58" s="132">
        <f>'1.3 - Oprava čekárny'!F35</f>
        <v>0</v>
      </c>
      <c r="BA58" s="132">
        <f>'1.3 - Oprava čekárny'!F36</f>
        <v>0</v>
      </c>
      <c r="BB58" s="132">
        <f>'1.3 - Oprava čekárny'!F37</f>
        <v>0</v>
      </c>
      <c r="BC58" s="132">
        <f>'1.3 - Oprava čekárny'!F38</f>
        <v>0</v>
      </c>
      <c r="BD58" s="134">
        <f>'1.3 - Oprava čekárny'!F39</f>
        <v>0</v>
      </c>
      <c r="BE58" s="4"/>
      <c r="BT58" s="135" t="s">
        <v>83</v>
      </c>
      <c r="BV58" s="135" t="s">
        <v>76</v>
      </c>
      <c r="BW58" s="135" t="s">
        <v>94</v>
      </c>
      <c r="BX58" s="135" t="s">
        <v>82</v>
      </c>
      <c r="CL58" s="135" t="s">
        <v>19</v>
      </c>
    </row>
    <row r="59" s="4" customFormat="1" ht="16.5" customHeight="1">
      <c r="A59" s="126" t="s">
        <v>84</v>
      </c>
      <c r="B59" s="65"/>
      <c r="C59" s="127"/>
      <c r="D59" s="127"/>
      <c r="E59" s="128" t="s">
        <v>95</v>
      </c>
      <c r="F59" s="128"/>
      <c r="G59" s="128"/>
      <c r="H59" s="128"/>
      <c r="I59" s="128"/>
      <c r="J59" s="127"/>
      <c r="K59" s="128" t="s">
        <v>96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'1.4 - Oprava dopravní kan...'!J32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'1.4 - Oprava dopravní kan...'!P109</f>
        <v>0</v>
      </c>
      <c r="AV59" s="132">
        <f>'1.4 - Oprava dopravní kan...'!J35</f>
        <v>0</v>
      </c>
      <c r="AW59" s="132">
        <f>'1.4 - Oprava dopravní kan...'!J36</f>
        <v>0</v>
      </c>
      <c r="AX59" s="132">
        <f>'1.4 - Oprava dopravní kan...'!J37</f>
        <v>0</v>
      </c>
      <c r="AY59" s="132">
        <f>'1.4 - Oprava dopravní kan...'!J38</f>
        <v>0</v>
      </c>
      <c r="AZ59" s="132">
        <f>'1.4 - Oprava dopravní kan...'!F35</f>
        <v>0</v>
      </c>
      <c r="BA59" s="132">
        <f>'1.4 - Oprava dopravní kan...'!F36</f>
        <v>0</v>
      </c>
      <c r="BB59" s="132">
        <f>'1.4 - Oprava dopravní kan...'!F37</f>
        <v>0</v>
      </c>
      <c r="BC59" s="132">
        <f>'1.4 - Oprava dopravní kan...'!F38</f>
        <v>0</v>
      </c>
      <c r="BD59" s="134">
        <f>'1.4 - Oprava dopravní kan...'!F39</f>
        <v>0</v>
      </c>
      <c r="BE59" s="4"/>
      <c r="BT59" s="135" t="s">
        <v>83</v>
      </c>
      <c r="BV59" s="135" t="s">
        <v>76</v>
      </c>
      <c r="BW59" s="135" t="s">
        <v>97</v>
      </c>
      <c r="BX59" s="135" t="s">
        <v>82</v>
      </c>
      <c r="CL59" s="135" t="s">
        <v>19</v>
      </c>
    </row>
    <row r="60" s="7" customFormat="1" ht="16.5" customHeight="1">
      <c r="A60" s="126" t="s">
        <v>84</v>
      </c>
      <c r="B60" s="113"/>
      <c r="C60" s="114"/>
      <c r="D60" s="115" t="s">
        <v>98</v>
      </c>
      <c r="E60" s="115"/>
      <c r="F60" s="115"/>
      <c r="G60" s="115"/>
      <c r="H60" s="115"/>
      <c r="I60" s="116"/>
      <c r="J60" s="115" t="s">
        <v>99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'SO.02 - Oprava hradla (50...'!J30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80</v>
      </c>
      <c r="AR60" s="120"/>
      <c r="AS60" s="121">
        <v>0</v>
      </c>
      <c r="AT60" s="122">
        <f>ROUND(SUM(AV60:AW60),2)</f>
        <v>0</v>
      </c>
      <c r="AU60" s="123">
        <f>'SO.02 - Oprava hradla (50...'!P100</f>
        <v>0</v>
      </c>
      <c r="AV60" s="122">
        <f>'SO.02 - Oprava hradla (50...'!J33</f>
        <v>0</v>
      </c>
      <c r="AW60" s="122">
        <f>'SO.02 - Oprava hradla (50...'!J34</f>
        <v>0</v>
      </c>
      <c r="AX60" s="122">
        <f>'SO.02 - Oprava hradla (50...'!J35</f>
        <v>0</v>
      </c>
      <c r="AY60" s="122">
        <f>'SO.02 - Oprava hradla (50...'!J36</f>
        <v>0</v>
      </c>
      <c r="AZ60" s="122">
        <f>'SO.02 - Oprava hradla (50...'!F33</f>
        <v>0</v>
      </c>
      <c r="BA60" s="122">
        <f>'SO.02 - Oprava hradla (50...'!F34</f>
        <v>0</v>
      </c>
      <c r="BB60" s="122">
        <f>'SO.02 - Oprava hradla (50...'!F35</f>
        <v>0</v>
      </c>
      <c r="BC60" s="122">
        <f>'SO.02 - Oprava hradla (50...'!F36</f>
        <v>0</v>
      </c>
      <c r="BD60" s="124">
        <f>'SO.02 - Oprava hradla (50...'!F37</f>
        <v>0</v>
      </c>
      <c r="BE60" s="7"/>
      <c r="BT60" s="125" t="s">
        <v>81</v>
      </c>
      <c r="BV60" s="125" t="s">
        <v>76</v>
      </c>
      <c r="BW60" s="125" t="s">
        <v>100</v>
      </c>
      <c r="BX60" s="125" t="s">
        <v>5</v>
      </c>
      <c r="CL60" s="125" t="s">
        <v>19</v>
      </c>
      <c r="CM60" s="125" t="s">
        <v>83</v>
      </c>
    </row>
    <row r="61" s="7" customFormat="1" ht="24.75" customHeight="1">
      <c r="A61" s="126" t="s">
        <v>84</v>
      </c>
      <c r="B61" s="113"/>
      <c r="C61" s="114"/>
      <c r="D61" s="115" t="s">
        <v>101</v>
      </c>
      <c r="E61" s="115"/>
      <c r="F61" s="115"/>
      <c r="G61" s="115"/>
      <c r="H61" s="115"/>
      <c r="I61" s="116"/>
      <c r="J61" s="115" t="s">
        <v>102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8">
        <f>'SO.03 - Oprava býv. vodár...'!J30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80</v>
      </c>
      <c r="AR61" s="120"/>
      <c r="AS61" s="121">
        <v>0</v>
      </c>
      <c r="AT61" s="122">
        <f>ROUND(SUM(AV61:AW61),2)</f>
        <v>0</v>
      </c>
      <c r="AU61" s="123">
        <f>'SO.03 - Oprava býv. vodár...'!P91</f>
        <v>0</v>
      </c>
      <c r="AV61" s="122">
        <f>'SO.03 - Oprava býv. vodár...'!J33</f>
        <v>0</v>
      </c>
      <c r="AW61" s="122">
        <f>'SO.03 - Oprava býv. vodár...'!J34</f>
        <v>0</v>
      </c>
      <c r="AX61" s="122">
        <f>'SO.03 - Oprava býv. vodár...'!J35</f>
        <v>0</v>
      </c>
      <c r="AY61" s="122">
        <f>'SO.03 - Oprava býv. vodár...'!J36</f>
        <v>0</v>
      </c>
      <c r="AZ61" s="122">
        <f>'SO.03 - Oprava býv. vodár...'!F33</f>
        <v>0</v>
      </c>
      <c r="BA61" s="122">
        <f>'SO.03 - Oprava býv. vodár...'!F34</f>
        <v>0</v>
      </c>
      <c r="BB61" s="122">
        <f>'SO.03 - Oprava býv. vodár...'!F35</f>
        <v>0</v>
      </c>
      <c r="BC61" s="122">
        <f>'SO.03 - Oprava býv. vodár...'!F36</f>
        <v>0</v>
      </c>
      <c r="BD61" s="124">
        <f>'SO.03 - Oprava býv. vodár...'!F37</f>
        <v>0</v>
      </c>
      <c r="BE61" s="7"/>
      <c r="BT61" s="125" t="s">
        <v>81</v>
      </c>
      <c r="BV61" s="125" t="s">
        <v>76</v>
      </c>
      <c r="BW61" s="125" t="s">
        <v>103</v>
      </c>
      <c r="BX61" s="125" t="s">
        <v>5</v>
      </c>
      <c r="CL61" s="125" t="s">
        <v>19</v>
      </c>
      <c r="CM61" s="125" t="s">
        <v>83</v>
      </c>
    </row>
    <row r="62" s="7" customFormat="1" ht="16.5" customHeight="1">
      <c r="A62" s="126" t="s">
        <v>84</v>
      </c>
      <c r="B62" s="113"/>
      <c r="C62" s="114"/>
      <c r="D62" s="115" t="s">
        <v>104</v>
      </c>
      <c r="E62" s="115"/>
      <c r="F62" s="115"/>
      <c r="G62" s="115"/>
      <c r="H62" s="115"/>
      <c r="I62" s="116"/>
      <c r="J62" s="115" t="s">
        <v>105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'SO.04 - Demolice skladišt...'!J30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80</v>
      </c>
      <c r="AR62" s="120"/>
      <c r="AS62" s="121">
        <v>0</v>
      </c>
      <c r="AT62" s="122">
        <f>ROUND(SUM(AV62:AW62),2)</f>
        <v>0</v>
      </c>
      <c r="AU62" s="123">
        <f>'SO.04 - Demolice skladišt...'!P84</f>
        <v>0</v>
      </c>
      <c r="AV62" s="122">
        <f>'SO.04 - Demolice skladišt...'!J33</f>
        <v>0</v>
      </c>
      <c r="AW62" s="122">
        <f>'SO.04 - Demolice skladišt...'!J34</f>
        <v>0</v>
      </c>
      <c r="AX62" s="122">
        <f>'SO.04 - Demolice skladišt...'!J35</f>
        <v>0</v>
      </c>
      <c r="AY62" s="122">
        <f>'SO.04 - Demolice skladišt...'!J36</f>
        <v>0</v>
      </c>
      <c r="AZ62" s="122">
        <f>'SO.04 - Demolice skladišt...'!F33</f>
        <v>0</v>
      </c>
      <c r="BA62" s="122">
        <f>'SO.04 - Demolice skladišt...'!F34</f>
        <v>0</v>
      </c>
      <c r="BB62" s="122">
        <f>'SO.04 - Demolice skladišt...'!F35</f>
        <v>0</v>
      </c>
      <c r="BC62" s="122">
        <f>'SO.04 - Demolice skladišt...'!F36</f>
        <v>0</v>
      </c>
      <c r="BD62" s="124">
        <f>'SO.04 - Demolice skladišt...'!F37</f>
        <v>0</v>
      </c>
      <c r="BE62" s="7"/>
      <c r="BT62" s="125" t="s">
        <v>81</v>
      </c>
      <c r="BV62" s="125" t="s">
        <v>76</v>
      </c>
      <c r="BW62" s="125" t="s">
        <v>106</v>
      </c>
      <c r="BX62" s="125" t="s">
        <v>5</v>
      </c>
      <c r="CL62" s="125" t="s">
        <v>19</v>
      </c>
      <c r="CM62" s="125" t="s">
        <v>83</v>
      </c>
    </row>
    <row r="63" s="7" customFormat="1" ht="24.75" customHeight="1">
      <c r="A63" s="126" t="s">
        <v>84</v>
      </c>
      <c r="B63" s="113"/>
      <c r="C63" s="114"/>
      <c r="D63" s="115" t="s">
        <v>107</v>
      </c>
      <c r="E63" s="115"/>
      <c r="F63" s="115"/>
      <c r="G63" s="115"/>
      <c r="H63" s="115"/>
      <c r="I63" s="116"/>
      <c r="J63" s="115" t="s">
        <v>108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8">
        <f>'SO.05 - Oprava zpevněných...'!J30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80</v>
      </c>
      <c r="AR63" s="120"/>
      <c r="AS63" s="121">
        <v>0</v>
      </c>
      <c r="AT63" s="122">
        <f>ROUND(SUM(AV63:AW63),2)</f>
        <v>0</v>
      </c>
      <c r="AU63" s="123">
        <f>'SO.05 - Oprava zpevněných...'!P94</f>
        <v>0</v>
      </c>
      <c r="AV63" s="122">
        <f>'SO.05 - Oprava zpevněných...'!J33</f>
        <v>0</v>
      </c>
      <c r="AW63" s="122">
        <f>'SO.05 - Oprava zpevněných...'!J34</f>
        <v>0</v>
      </c>
      <c r="AX63" s="122">
        <f>'SO.05 - Oprava zpevněných...'!J35</f>
        <v>0</v>
      </c>
      <c r="AY63" s="122">
        <f>'SO.05 - Oprava zpevněných...'!J36</f>
        <v>0</v>
      </c>
      <c r="AZ63" s="122">
        <f>'SO.05 - Oprava zpevněných...'!F33</f>
        <v>0</v>
      </c>
      <c r="BA63" s="122">
        <f>'SO.05 - Oprava zpevněných...'!F34</f>
        <v>0</v>
      </c>
      <c r="BB63" s="122">
        <f>'SO.05 - Oprava zpevněných...'!F35</f>
        <v>0</v>
      </c>
      <c r="BC63" s="122">
        <f>'SO.05 - Oprava zpevněných...'!F36</f>
        <v>0</v>
      </c>
      <c r="BD63" s="124">
        <f>'SO.05 - Oprava zpevněných...'!F37</f>
        <v>0</v>
      </c>
      <c r="BE63" s="7"/>
      <c r="BT63" s="125" t="s">
        <v>81</v>
      </c>
      <c r="BV63" s="125" t="s">
        <v>76</v>
      </c>
      <c r="BW63" s="125" t="s">
        <v>109</v>
      </c>
      <c r="BX63" s="125" t="s">
        <v>5</v>
      </c>
      <c r="CL63" s="125" t="s">
        <v>19</v>
      </c>
      <c r="CM63" s="125" t="s">
        <v>83</v>
      </c>
    </row>
    <row r="64" s="7" customFormat="1" ht="16.5" customHeight="1">
      <c r="A64" s="126" t="s">
        <v>84</v>
      </c>
      <c r="B64" s="113"/>
      <c r="C64" s="114"/>
      <c r="D64" s="115" t="s">
        <v>110</v>
      </c>
      <c r="E64" s="115"/>
      <c r="F64" s="115"/>
      <c r="G64" s="115"/>
      <c r="H64" s="115"/>
      <c r="I64" s="116"/>
      <c r="J64" s="115" t="s">
        <v>111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8">
        <f>'SO.06 - Elektroinstalace'!J30</f>
        <v>0</v>
      </c>
      <c r="AH64" s="116"/>
      <c r="AI64" s="116"/>
      <c r="AJ64" s="116"/>
      <c r="AK64" s="116"/>
      <c r="AL64" s="116"/>
      <c r="AM64" s="116"/>
      <c r="AN64" s="118">
        <f>SUM(AG64,AT64)</f>
        <v>0</v>
      </c>
      <c r="AO64" s="116"/>
      <c r="AP64" s="116"/>
      <c r="AQ64" s="119" t="s">
        <v>80</v>
      </c>
      <c r="AR64" s="120"/>
      <c r="AS64" s="121">
        <v>0</v>
      </c>
      <c r="AT64" s="122">
        <f>ROUND(SUM(AV64:AW64),2)</f>
        <v>0</v>
      </c>
      <c r="AU64" s="123">
        <f>'SO.06 - Elektroinstalace'!P86</f>
        <v>0</v>
      </c>
      <c r="AV64" s="122">
        <f>'SO.06 - Elektroinstalace'!J33</f>
        <v>0</v>
      </c>
      <c r="AW64" s="122">
        <f>'SO.06 - Elektroinstalace'!J34</f>
        <v>0</v>
      </c>
      <c r="AX64" s="122">
        <f>'SO.06 - Elektroinstalace'!J35</f>
        <v>0</v>
      </c>
      <c r="AY64" s="122">
        <f>'SO.06 - Elektroinstalace'!J36</f>
        <v>0</v>
      </c>
      <c r="AZ64" s="122">
        <f>'SO.06 - Elektroinstalace'!F33</f>
        <v>0</v>
      </c>
      <c r="BA64" s="122">
        <f>'SO.06 - Elektroinstalace'!F34</f>
        <v>0</v>
      </c>
      <c r="BB64" s="122">
        <f>'SO.06 - Elektroinstalace'!F35</f>
        <v>0</v>
      </c>
      <c r="BC64" s="122">
        <f>'SO.06 - Elektroinstalace'!F36</f>
        <v>0</v>
      </c>
      <c r="BD64" s="124">
        <f>'SO.06 - Elektroinstalace'!F37</f>
        <v>0</v>
      </c>
      <c r="BE64" s="7"/>
      <c r="BT64" s="125" t="s">
        <v>81</v>
      </c>
      <c r="BV64" s="125" t="s">
        <v>76</v>
      </c>
      <c r="BW64" s="125" t="s">
        <v>112</v>
      </c>
      <c r="BX64" s="125" t="s">
        <v>5</v>
      </c>
      <c r="CL64" s="125" t="s">
        <v>19</v>
      </c>
      <c r="CM64" s="125" t="s">
        <v>83</v>
      </c>
    </row>
    <row r="65" s="7" customFormat="1" ht="16.5" customHeight="1">
      <c r="A65" s="126" t="s">
        <v>84</v>
      </c>
      <c r="B65" s="113"/>
      <c r="C65" s="114"/>
      <c r="D65" s="115" t="s">
        <v>113</v>
      </c>
      <c r="E65" s="115"/>
      <c r="F65" s="115"/>
      <c r="G65" s="115"/>
      <c r="H65" s="115"/>
      <c r="I65" s="116"/>
      <c r="J65" s="115" t="s">
        <v>114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8">
        <f>'SO.07 - VRN'!J30</f>
        <v>0</v>
      </c>
      <c r="AH65" s="116"/>
      <c r="AI65" s="116"/>
      <c r="AJ65" s="116"/>
      <c r="AK65" s="116"/>
      <c r="AL65" s="116"/>
      <c r="AM65" s="116"/>
      <c r="AN65" s="118">
        <f>SUM(AG65,AT65)</f>
        <v>0</v>
      </c>
      <c r="AO65" s="116"/>
      <c r="AP65" s="116"/>
      <c r="AQ65" s="119" t="s">
        <v>80</v>
      </c>
      <c r="AR65" s="120"/>
      <c r="AS65" s="136">
        <v>0</v>
      </c>
      <c r="AT65" s="137">
        <f>ROUND(SUM(AV65:AW65),2)</f>
        <v>0</v>
      </c>
      <c r="AU65" s="138">
        <f>'SO.07 - VRN'!P83</f>
        <v>0</v>
      </c>
      <c r="AV65" s="137">
        <f>'SO.07 - VRN'!J33</f>
        <v>0</v>
      </c>
      <c r="AW65" s="137">
        <f>'SO.07 - VRN'!J34</f>
        <v>0</v>
      </c>
      <c r="AX65" s="137">
        <f>'SO.07 - VRN'!J35</f>
        <v>0</v>
      </c>
      <c r="AY65" s="137">
        <f>'SO.07 - VRN'!J36</f>
        <v>0</v>
      </c>
      <c r="AZ65" s="137">
        <f>'SO.07 - VRN'!F33</f>
        <v>0</v>
      </c>
      <c r="BA65" s="137">
        <f>'SO.07 - VRN'!F34</f>
        <v>0</v>
      </c>
      <c r="BB65" s="137">
        <f>'SO.07 - VRN'!F35</f>
        <v>0</v>
      </c>
      <c r="BC65" s="137">
        <f>'SO.07 - VRN'!F36</f>
        <v>0</v>
      </c>
      <c r="BD65" s="139">
        <f>'SO.07 - VRN'!F37</f>
        <v>0</v>
      </c>
      <c r="BE65" s="7"/>
      <c r="BT65" s="125" t="s">
        <v>81</v>
      </c>
      <c r="BV65" s="125" t="s">
        <v>76</v>
      </c>
      <c r="BW65" s="125" t="s">
        <v>115</v>
      </c>
      <c r="BX65" s="125" t="s">
        <v>5</v>
      </c>
      <c r="CL65" s="125" t="s">
        <v>19</v>
      </c>
      <c r="CM65" s="125" t="s">
        <v>83</v>
      </c>
    </row>
    <row r="66" s="2" customFormat="1" ht="30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</sheetData>
  <sheetProtection sheet="1" formatColumns="0" formatRows="0" objects="1" scenarios="1" spinCount="100000" saltValue="DVpSZC5+87bzoo9wfkyZ7cOY1zyW/aQR7Fry9/MdcOPxW1AsirTBbmRXfl0MFhuubCDj5XjkWLISXGARFEs4NQ==" hashValue="qCVDkwihBOihgWeTCJZ2qIXqINAM5vCOdrCMFRJyGpqzKAMZYV88cLJG9IlrKwvpXvbH/FyypdtvCSgGb9PEAg==" algorithmName="SHA-512" password="CC35"/>
  <mergeCells count="82">
    <mergeCell ref="C52:G52"/>
    <mergeCell ref="D61:H61"/>
    <mergeCell ref="D64:H64"/>
    <mergeCell ref="D63:H63"/>
    <mergeCell ref="D55:H55"/>
    <mergeCell ref="D62:H62"/>
    <mergeCell ref="D60:H60"/>
    <mergeCell ref="E59:I59"/>
    <mergeCell ref="E56:I56"/>
    <mergeCell ref="E58:I58"/>
    <mergeCell ref="E57:I57"/>
    <mergeCell ref="I52:AF52"/>
    <mergeCell ref="J60:AF60"/>
    <mergeCell ref="J55:AF55"/>
    <mergeCell ref="J62:AF62"/>
    <mergeCell ref="J63:AF63"/>
    <mergeCell ref="J64:AF64"/>
    <mergeCell ref="J61:AF61"/>
    <mergeCell ref="K57:AF57"/>
    <mergeCell ref="K59:AF59"/>
    <mergeCell ref="K56:AF56"/>
    <mergeCell ref="K58:AF58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61:AM61"/>
    <mergeCell ref="AG57:AM57"/>
    <mergeCell ref="AG55:AM55"/>
    <mergeCell ref="AG60:AM60"/>
    <mergeCell ref="AG64:AM64"/>
    <mergeCell ref="AG59:AM59"/>
    <mergeCell ref="AG56:AM56"/>
    <mergeCell ref="AM47:AN47"/>
    <mergeCell ref="AM49:AP49"/>
    <mergeCell ref="AM50:AP50"/>
    <mergeCell ref="AN58:AP58"/>
    <mergeCell ref="AN63:AP63"/>
    <mergeCell ref="AN64:AP64"/>
    <mergeCell ref="AN52:AP52"/>
    <mergeCell ref="AN62:AP62"/>
    <mergeCell ref="AN57:AP57"/>
    <mergeCell ref="AN56:AP56"/>
    <mergeCell ref="AN59:AP59"/>
    <mergeCell ref="AN61:AP61"/>
    <mergeCell ref="AN55:AP55"/>
    <mergeCell ref="AN60:AP60"/>
    <mergeCell ref="AS49:AT51"/>
    <mergeCell ref="AN65:AP65"/>
    <mergeCell ref="AG65:AM65"/>
    <mergeCell ref="AN54:AP54"/>
  </mergeCells>
  <hyperlinks>
    <hyperlink ref="A56" location="'1.1 - Oprava vnějšího plá...'!C2" display="/"/>
    <hyperlink ref="A57" location="'1.2 - Oprava střechy'!C2" display="/"/>
    <hyperlink ref="A58" location="'1.3 - Oprava čekárny'!C2" display="/"/>
    <hyperlink ref="A59" location="'1.4 - Oprava dopravní kan...'!C2" display="/"/>
    <hyperlink ref="A60" location="'SO.02 - Oprava hradla (50...'!C2" display="/"/>
    <hyperlink ref="A61" location="'SO.03 - Oprava býv. vodár...'!C2" display="/"/>
    <hyperlink ref="A62" location="'SO.04 - Demolice skladišt...'!C2" display="/"/>
    <hyperlink ref="A63" location="'SO.05 - Oprava zpevněných...'!C2" display="/"/>
    <hyperlink ref="A64" location="'SO.06 - Elektroinstalace'!C2" display="/"/>
    <hyperlink ref="A65" location="'SO.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117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2189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20. 4. 2020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tr">
        <f>IF('Rekapitulace stavby'!AN10="","",'Rekapitulace stavby'!AN10)</f>
        <v>70994234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>Správa železnic, státní organizace</v>
      </c>
      <c r="F15" s="40"/>
      <c r="G15" s="40"/>
      <c r="H15" s="40"/>
      <c r="I15" s="151" t="s">
        <v>29</v>
      </c>
      <c r="J15" s="135" t="str">
        <f>IF('Rekapitulace stavby'!AN11="","",'Rekapitulace stavby'!AN11)</f>
        <v>CZ70994234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51" t="s">
        <v>26</v>
      </c>
      <c r="J20" s="135" t="str">
        <f>IF('Rekapitulace stavby'!AN16="","",'Rekapitulace stavby'!AN16)</f>
        <v/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51" t="s">
        <v>29</v>
      </c>
      <c r="J21" s="135" t="str">
        <f>IF('Rekapitulace stavby'!AN17="","",'Rekapitulace stavby'!AN17)</f>
        <v/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36</v>
      </c>
      <c r="E23" s="40"/>
      <c r="F23" s="40"/>
      <c r="G23" s="40"/>
      <c r="H23" s="40"/>
      <c r="I23" s="151" t="s">
        <v>26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2190</v>
      </c>
      <c r="F24" s="40"/>
      <c r="G24" s="40"/>
      <c r="H24" s="40"/>
      <c r="I24" s="151" t="s">
        <v>29</v>
      </c>
      <c r="J24" s="135" t="s">
        <v>19</v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38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40</v>
      </c>
      <c r="E30" s="40"/>
      <c r="F30" s="40"/>
      <c r="G30" s="40"/>
      <c r="H30" s="40"/>
      <c r="I30" s="148"/>
      <c r="J30" s="161">
        <f>ROUND(J86,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42</v>
      </c>
      <c r="G32" s="40"/>
      <c r="H32" s="40"/>
      <c r="I32" s="163" t="s">
        <v>41</v>
      </c>
      <c r="J32" s="162" t="s">
        <v>43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44</v>
      </c>
      <c r="E33" s="146" t="s">
        <v>45</v>
      </c>
      <c r="F33" s="165">
        <f>ROUND((SUM(BE86:BE209)),  2)</f>
        <v>0</v>
      </c>
      <c r="G33" s="40"/>
      <c r="H33" s="40"/>
      <c r="I33" s="166">
        <v>0.20999999999999999</v>
      </c>
      <c r="J33" s="165">
        <f>ROUND(((SUM(BE86:BE209))*I33),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46</v>
      </c>
      <c r="F34" s="165">
        <f>ROUND((SUM(BF86:BF209)),  2)</f>
        <v>0</v>
      </c>
      <c r="G34" s="40"/>
      <c r="H34" s="40"/>
      <c r="I34" s="166">
        <v>0.14999999999999999</v>
      </c>
      <c r="J34" s="165">
        <f>ROUND(((SUM(BF86:BF209))*I34),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47</v>
      </c>
      <c r="F35" s="165">
        <f>ROUND((SUM(BG86:BG209)),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48</v>
      </c>
      <c r="F36" s="165">
        <f>ROUND((SUM(BH86:BH209)),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5">
        <f>ROUND((SUM(BI86:BI209)),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50</v>
      </c>
      <c r="E39" s="169"/>
      <c r="F39" s="169"/>
      <c r="G39" s="170" t="s">
        <v>51</v>
      </c>
      <c r="H39" s="171" t="s">
        <v>52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Zbečno ON - oprava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SO.06 - Elektroinstalace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Zbečno</v>
      </c>
      <c r="G52" s="42"/>
      <c r="H52" s="42"/>
      <c r="I52" s="151" t="s">
        <v>23</v>
      </c>
      <c r="J52" s="74" t="str">
        <f>IF(J12="","",J12)</f>
        <v>20. 4. 2020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51" t="s">
        <v>33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51" t="s">
        <v>36</v>
      </c>
      <c r="J55" s="38" t="str">
        <f>E24</f>
        <v>SEE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122</v>
      </c>
      <c r="D57" s="183"/>
      <c r="E57" s="183"/>
      <c r="F57" s="183"/>
      <c r="G57" s="183"/>
      <c r="H57" s="183"/>
      <c r="I57" s="184"/>
      <c r="J57" s="185" t="s">
        <v>123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72</v>
      </c>
      <c r="D59" s="42"/>
      <c r="E59" s="42"/>
      <c r="F59" s="42"/>
      <c r="G59" s="42"/>
      <c r="H59" s="42"/>
      <c r="I59" s="148"/>
      <c r="J59" s="104">
        <f>J86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87"/>
      <c r="C60" s="188"/>
      <c r="D60" s="189" t="s">
        <v>2191</v>
      </c>
      <c r="E60" s="190"/>
      <c r="F60" s="190"/>
      <c r="G60" s="190"/>
      <c r="H60" s="190"/>
      <c r="I60" s="191"/>
      <c r="J60" s="192">
        <f>J87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87"/>
      <c r="C61" s="188"/>
      <c r="D61" s="189" t="s">
        <v>2192</v>
      </c>
      <c r="E61" s="190"/>
      <c r="F61" s="190"/>
      <c r="G61" s="190"/>
      <c r="H61" s="190"/>
      <c r="I61" s="191"/>
      <c r="J61" s="192">
        <f>J142</f>
        <v>0</v>
      </c>
      <c r="K61" s="188"/>
      <c r="L61" s="19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87"/>
      <c r="C62" s="188"/>
      <c r="D62" s="189" t="s">
        <v>2193</v>
      </c>
      <c r="E62" s="190"/>
      <c r="F62" s="190"/>
      <c r="G62" s="190"/>
      <c r="H62" s="190"/>
      <c r="I62" s="191"/>
      <c r="J62" s="192">
        <f>J150</f>
        <v>0</v>
      </c>
      <c r="K62" s="188"/>
      <c r="L62" s="19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87"/>
      <c r="C63" s="188"/>
      <c r="D63" s="189" t="s">
        <v>2194</v>
      </c>
      <c r="E63" s="190"/>
      <c r="F63" s="190"/>
      <c r="G63" s="190"/>
      <c r="H63" s="190"/>
      <c r="I63" s="191"/>
      <c r="J63" s="192">
        <f>J158</f>
        <v>0</v>
      </c>
      <c r="K63" s="188"/>
      <c r="L63" s="19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87"/>
      <c r="C64" s="188"/>
      <c r="D64" s="189" t="s">
        <v>2195</v>
      </c>
      <c r="E64" s="190"/>
      <c r="F64" s="190"/>
      <c r="G64" s="190"/>
      <c r="H64" s="190"/>
      <c r="I64" s="191"/>
      <c r="J64" s="192">
        <f>J165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7"/>
      <c r="C65" s="188"/>
      <c r="D65" s="189" t="s">
        <v>2196</v>
      </c>
      <c r="E65" s="190"/>
      <c r="F65" s="190"/>
      <c r="G65" s="190"/>
      <c r="H65" s="190"/>
      <c r="I65" s="191"/>
      <c r="J65" s="192">
        <f>J198</f>
        <v>0</v>
      </c>
      <c r="K65" s="188"/>
      <c r="L65" s="19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87"/>
      <c r="C66" s="188"/>
      <c r="D66" s="189" t="s">
        <v>2197</v>
      </c>
      <c r="E66" s="190"/>
      <c r="F66" s="190"/>
      <c r="G66" s="190"/>
      <c r="H66" s="190"/>
      <c r="I66" s="191"/>
      <c r="J66" s="192">
        <f>J205</f>
        <v>0</v>
      </c>
      <c r="K66" s="188"/>
      <c r="L66" s="19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48"/>
      <c r="J67" s="42"/>
      <c r="K67" s="4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7"/>
      <c r="J68" s="62"/>
      <c r="K68" s="62"/>
      <c r="L68" s="14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80"/>
      <c r="J72" s="64"/>
      <c r="K72" s="64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142</v>
      </c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1" t="str">
        <f>E7</f>
        <v>Zbečno ON - oprava</v>
      </c>
      <c r="F76" s="34"/>
      <c r="G76" s="34"/>
      <c r="H76" s="34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117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SO.06 - Elektroinstalace</v>
      </c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Zbečno</v>
      </c>
      <c r="G80" s="42"/>
      <c r="H80" s="42"/>
      <c r="I80" s="151" t="s">
        <v>23</v>
      </c>
      <c r="J80" s="74" t="str">
        <f>IF(J12="","",J12)</f>
        <v>20. 4. 2020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Správa železnic, státní organizace</v>
      </c>
      <c r="G82" s="42"/>
      <c r="H82" s="42"/>
      <c r="I82" s="151" t="s">
        <v>33</v>
      </c>
      <c r="J82" s="38" t="str">
        <f>E21</f>
        <v xml:space="preserve"> </v>
      </c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151" t="s">
        <v>36</v>
      </c>
      <c r="J83" s="38" t="str">
        <f>E24</f>
        <v>SEE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200"/>
      <c r="B85" s="201"/>
      <c r="C85" s="202" t="s">
        <v>143</v>
      </c>
      <c r="D85" s="203" t="s">
        <v>59</v>
      </c>
      <c r="E85" s="203" t="s">
        <v>55</v>
      </c>
      <c r="F85" s="203" t="s">
        <v>56</v>
      </c>
      <c r="G85" s="203" t="s">
        <v>144</v>
      </c>
      <c r="H85" s="203" t="s">
        <v>145</v>
      </c>
      <c r="I85" s="204" t="s">
        <v>146</v>
      </c>
      <c r="J85" s="205" t="s">
        <v>123</v>
      </c>
      <c r="K85" s="206" t="s">
        <v>147</v>
      </c>
      <c r="L85" s="207"/>
      <c r="M85" s="94" t="s">
        <v>19</v>
      </c>
      <c r="N85" s="95" t="s">
        <v>44</v>
      </c>
      <c r="O85" s="95" t="s">
        <v>148</v>
      </c>
      <c r="P85" s="95" t="s">
        <v>149</v>
      </c>
      <c r="Q85" s="95" t="s">
        <v>150</v>
      </c>
      <c r="R85" s="95" t="s">
        <v>151</v>
      </c>
      <c r="S85" s="95" t="s">
        <v>152</v>
      </c>
      <c r="T85" s="96" t="s">
        <v>153</v>
      </c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</row>
    <row r="86" s="2" customFormat="1" ht="22.8" customHeight="1">
      <c r="A86" s="40"/>
      <c r="B86" s="41"/>
      <c r="C86" s="101" t="s">
        <v>154</v>
      </c>
      <c r="D86" s="42"/>
      <c r="E86" s="42"/>
      <c r="F86" s="42"/>
      <c r="G86" s="42"/>
      <c r="H86" s="42"/>
      <c r="I86" s="148"/>
      <c r="J86" s="208">
        <f>BK86</f>
        <v>0</v>
      </c>
      <c r="K86" s="42"/>
      <c r="L86" s="46"/>
      <c r="M86" s="97"/>
      <c r="N86" s="209"/>
      <c r="O86" s="98"/>
      <c r="P86" s="210">
        <f>P87+P142+P150+P158+P165+P198+P205</f>
        <v>0</v>
      </c>
      <c r="Q86" s="98"/>
      <c r="R86" s="210">
        <f>R87+R142+R150+R158+R165+R198+R205</f>
        <v>0</v>
      </c>
      <c r="S86" s="98"/>
      <c r="T86" s="211">
        <f>T87+T142+T150+T158+T165+T198+T205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124</v>
      </c>
      <c r="BK86" s="212">
        <f>BK87+BK142+BK150+BK158+BK165+BK198+BK205</f>
        <v>0</v>
      </c>
    </row>
    <row r="87" s="12" customFormat="1" ht="25.92" customHeight="1">
      <c r="A87" s="12"/>
      <c r="B87" s="213"/>
      <c r="C87" s="214"/>
      <c r="D87" s="215" t="s">
        <v>73</v>
      </c>
      <c r="E87" s="216" t="s">
        <v>2198</v>
      </c>
      <c r="F87" s="216" t="s">
        <v>2199</v>
      </c>
      <c r="G87" s="214"/>
      <c r="H87" s="214"/>
      <c r="I87" s="217"/>
      <c r="J87" s="218">
        <f>BK87</f>
        <v>0</v>
      </c>
      <c r="K87" s="214"/>
      <c r="L87" s="219"/>
      <c r="M87" s="220"/>
      <c r="N87" s="221"/>
      <c r="O87" s="221"/>
      <c r="P87" s="222">
        <f>SUM(P88:P141)</f>
        <v>0</v>
      </c>
      <c r="Q87" s="221"/>
      <c r="R87" s="222">
        <f>SUM(R88:R141)</f>
        <v>0</v>
      </c>
      <c r="S87" s="221"/>
      <c r="T87" s="223">
        <f>SUM(T88:T141)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4" t="s">
        <v>81</v>
      </c>
      <c r="AT87" s="225" t="s">
        <v>73</v>
      </c>
      <c r="AU87" s="225" t="s">
        <v>74</v>
      </c>
      <c r="AY87" s="224" t="s">
        <v>157</v>
      </c>
      <c r="BK87" s="226">
        <f>SUM(BK88:BK141)</f>
        <v>0</v>
      </c>
    </row>
    <row r="88" s="2" customFormat="1" ht="16.5" customHeight="1">
      <c r="A88" s="40"/>
      <c r="B88" s="41"/>
      <c r="C88" s="229" t="s">
        <v>81</v>
      </c>
      <c r="D88" s="229" t="s">
        <v>160</v>
      </c>
      <c r="E88" s="230" t="s">
        <v>2200</v>
      </c>
      <c r="F88" s="231" t="s">
        <v>2201</v>
      </c>
      <c r="G88" s="232" t="s">
        <v>1104</v>
      </c>
      <c r="H88" s="233">
        <v>20</v>
      </c>
      <c r="I88" s="234"/>
      <c r="J88" s="235">
        <f>ROUND(I88*H88,2)</f>
        <v>0</v>
      </c>
      <c r="K88" s="236"/>
      <c r="L88" s="46"/>
      <c r="M88" s="237" t="s">
        <v>19</v>
      </c>
      <c r="N88" s="238" t="s">
        <v>45</v>
      </c>
      <c r="O88" s="86"/>
      <c r="P88" s="239">
        <f>O88*H88</f>
        <v>0</v>
      </c>
      <c r="Q88" s="239">
        <v>0</v>
      </c>
      <c r="R88" s="239">
        <f>Q88*H88</f>
        <v>0</v>
      </c>
      <c r="S88" s="239">
        <v>0</v>
      </c>
      <c r="T88" s="240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1" t="s">
        <v>164</v>
      </c>
      <c r="AT88" s="241" t="s">
        <v>160</v>
      </c>
      <c r="AU88" s="241" t="s">
        <v>81</v>
      </c>
      <c r="AY88" s="19" t="s">
        <v>157</v>
      </c>
      <c r="BE88" s="242">
        <f>IF(N88="základní",J88,0)</f>
        <v>0</v>
      </c>
      <c r="BF88" s="242">
        <f>IF(N88="snížená",J88,0)</f>
        <v>0</v>
      </c>
      <c r="BG88" s="242">
        <f>IF(N88="zákl. přenesená",J88,0)</f>
        <v>0</v>
      </c>
      <c r="BH88" s="242">
        <f>IF(N88="sníž. přenesená",J88,0)</f>
        <v>0</v>
      </c>
      <c r="BI88" s="242">
        <f>IF(N88="nulová",J88,0)</f>
        <v>0</v>
      </c>
      <c r="BJ88" s="19" t="s">
        <v>81</v>
      </c>
      <c r="BK88" s="242">
        <f>ROUND(I88*H88,2)</f>
        <v>0</v>
      </c>
      <c r="BL88" s="19" t="s">
        <v>164</v>
      </c>
      <c r="BM88" s="241" t="s">
        <v>83</v>
      </c>
    </row>
    <row r="89" s="2" customFormat="1" ht="16.5" customHeight="1">
      <c r="A89" s="40"/>
      <c r="B89" s="41"/>
      <c r="C89" s="229" t="s">
        <v>83</v>
      </c>
      <c r="D89" s="229" t="s">
        <v>160</v>
      </c>
      <c r="E89" s="230" t="s">
        <v>2202</v>
      </c>
      <c r="F89" s="231" t="s">
        <v>2203</v>
      </c>
      <c r="G89" s="232" t="s">
        <v>1104</v>
      </c>
      <c r="H89" s="233">
        <v>15</v>
      </c>
      <c r="I89" s="234"/>
      <c r="J89" s="235">
        <f>ROUND(I89*H89,2)</f>
        <v>0</v>
      </c>
      <c r="K89" s="236"/>
      <c r="L89" s="46"/>
      <c r="M89" s="237" t="s">
        <v>19</v>
      </c>
      <c r="N89" s="238" t="s">
        <v>45</v>
      </c>
      <c r="O89" s="86"/>
      <c r="P89" s="239">
        <f>O89*H89</f>
        <v>0</v>
      </c>
      <c r="Q89" s="239">
        <v>0</v>
      </c>
      <c r="R89" s="239">
        <f>Q89*H89</f>
        <v>0</v>
      </c>
      <c r="S89" s="239">
        <v>0</v>
      </c>
      <c r="T89" s="24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1" t="s">
        <v>164</v>
      </c>
      <c r="AT89" s="241" t="s">
        <v>160</v>
      </c>
      <c r="AU89" s="241" t="s">
        <v>81</v>
      </c>
      <c r="AY89" s="19" t="s">
        <v>157</v>
      </c>
      <c r="BE89" s="242">
        <f>IF(N89="základní",J89,0)</f>
        <v>0</v>
      </c>
      <c r="BF89" s="242">
        <f>IF(N89="snížená",J89,0)</f>
        <v>0</v>
      </c>
      <c r="BG89" s="242">
        <f>IF(N89="zákl. přenesená",J89,0)</f>
        <v>0</v>
      </c>
      <c r="BH89" s="242">
        <f>IF(N89="sníž. přenesená",J89,0)</f>
        <v>0</v>
      </c>
      <c r="BI89" s="242">
        <f>IF(N89="nulová",J89,0)</f>
        <v>0</v>
      </c>
      <c r="BJ89" s="19" t="s">
        <v>81</v>
      </c>
      <c r="BK89" s="242">
        <f>ROUND(I89*H89,2)</f>
        <v>0</v>
      </c>
      <c r="BL89" s="19" t="s">
        <v>164</v>
      </c>
      <c r="BM89" s="241" t="s">
        <v>164</v>
      </c>
    </row>
    <row r="90" s="2" customFormat="1" ht="21.75" customHeight="1">
      <c r="A90" s="40"/>
      <c r="B90" s="41"/>
      <c r="C90" s="229" t="s">
        <v>158</v>
      </c>
      <c r="D90" s="229" t="s">
        <v>160</v>
      </c>
      <c r="E90" s="230" t="s">
        <v>2204</v>
      </c>
      <c r="F90" s="231" t="s">
        <v>2205</v>
      </c>
      <c r="G90" s="232" t="s">
        <v>1104</v>
      </c>
      <c r="H90" s="233">
        <v>5</v>
      </c>
      <c r="I90" s="234"/>
      <c r="J90" s="235">
        <f>ROUND(I90*H90,2)</f>
        <v>0</v>
      </c>
      <c r="K90" s="236"/>
      <c r="L90" s="46"/>
      <c r="M90" s="237" t="s">
        <v>19</v>
      </c>
      <c r="N90" s="238" t="s">
        <v>45</v>
      </c>
      <c r="O90" s="86"/>
      <c r="P90" s="239">
        <f>O90*H90</f>
        <v>0</v>
      </c>
      <c r="Q90" s="239">
        <v>0</v>
      </c>
      <c r="R90" s="239">
        <f>Q90*H90</f>
        <v>0</v>
      </c>
      <c r="S90" s="239">
        <v>0</v>
      </c>
      <c r="T90" s="240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1" t="s">
        <v>164</v>
      </c>
      <c r="AT90" s="241" t="s">
        <v>160</v>
      </c>
      <c r="AU90" s="241" t="s">
        <v>81</v>
      </c>
      <c r="AY90" s="19" t="s">
        <v>157</v>
      </c>
      <c r="BE90" s="242">
        <f>IF(N90="základní",J90,0)</f>
        <v>0</v>
      </c>
      <c r="BF90" s="242">
        <f>IF(N90="snížená",J90,0)</f>
        <v>0</v>
      </c>
      <c r="BG90" s="242">
        <f>IF(N90="zákl. přenesená",J90,0)</f>
        <v>0</v>
      </c>
      <c r="BH90" s="242">
        <f>IF(N90="sníž. přenesená",J90,0)</f>
        <v>0</v>
      </c>
      <c r="BI90" s="242">
        <f>IF(N90="nulová",J90,0)</f>
        <v>0</v>
      </c>
      <c r="BJ90" s="19" t="s">
        <v>81</v>
      </c>
      <c r="BK90" s="242">
        <f>ROUND(I90*H90,2)</f>
        <v>0</v>
      </c>
      <c r="BL90" s="19" t="s">
        <v>164</v>
      </c>
      <c r="BM90" s="241" t="s">
        <v>185</v>
      </c>
    </row>
    <row r="91" s="2" customFormat="1" ht="21.75" customHeight="1">
      <c r="A91" s="40"/>
      <c r="B91" s="41"/>
      <c r="C91" s="229" t="s">
        <v>164</v>
      </c>
      <c r="D91" s="229" t="s">
        <v>160</v>
      </c>
      <c r="E91" s="230" t="s">
        <v>2206</v>
      </c>
      <c r="F91" s="231" t="s">
        <v>2207</v>
      </c>
      <c r="G91" s="232" t="s">
        <v>1104</v>
      </c>
      <c r="H91" s="233">
        <v>1</v>
      </c>
      <c r="I91" s="234"/>
      <c r="J91" s="235">
        <f>ROUND(I91*H91,2)</f>
        <v>0</v>
      </c>
      <c r="K91" s="236"/>
      <c r="L91" s="46"/>
      <c r="M91" s="237" t="s">
        <v>19</v>
      </c>
      <c r="N91" s="238" t="s">
        <v>45</v>
      </c>
      <c r="O91" s="86"/>
      <c r="P91" s="239">
        <f>O91*H91</f>
        <v>0</v>
      </c>
      <c r="Q91" s="239">
        <v>0</v>
      </c>
      <c r="R91" s="239">
        <f>Q91*H91</f>
        <v>0</v>
      </c>
      <c r="S91" s="239">
        <v>0</v>
      </c>
      <c r="T91" s="24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1" t="s">
        <v>164</v>
      </c>
      <c r="AT91" s="241" t="s">
        <v>160</v>
      </c>
      <c r="AU91" s="241" t="s">
        <v>81</v>
      </c>
      <c r="AY91" s="19" t="s">
        <v>157</v>
      </c>
      <c r="BE91" s="242">
        <f>IF(N91="základní",J91,0)</f>
        <v>0</v>
      </c>
      <c r="BF91" s="242">
        <f>IF(N91="snížená",J91,0)</f>
        <v>0</v>
      </c>
      <c r="BG91" s="242">
        <f>IF(N91="zákl. přenesená",J91,0)</f>
        <v>0</v>
      </c>
      <c r="BH91" s="242">
        <f>IF(N91="sníž. přenesená",J91,0)</f>
        <v>0</v>
      </c>
      <c r="BI91" s="242">
        <f>IF(N91="nulová",J91,0)</f>
        <v>0</v>
      </c>
      <c r="BJ91" s="19" t="s">
        <v>81</v>
      </c>
      <c r="BK91" s="242">
        <f>ROUND(I91*H91,2)</f>
        <v>0</v>
      </c>
      <c r="BL91" s="19" t="s">
        <v>164</v>
      </c>
      <c r="BM91" s="241" t="s">
        <v>208</v>
      </c>
    </row>
    <row r="92" s="2" customFormat="1" ht="16.5" customHeight="1">
      <c r="A92" s="40"/>
      <c r="B92" s="41"/>
      <c r="C92" s="229" t="s">
        <v>187</v>
      </c>
      <c r="D92" s="229" t="s">
        <v>160</v>
      </c>
      <c r="E92" s="230" t="s">
        <v>2208</v>
      </c>
      <c r="F92" s="231" t="s">
        <v>2209</v>
      </c>
      <c r="G92" s="232" t="s">
        <v>1104</v>
      </c>
      <c r="H92" s="233">
        <v>2</v>
      </c>
      <c r="I92" s="234"/>
      <c r="J92" s="235">
        <f>ROUND(I92*H92,2)</f>
        <v>0</v>
      </c>
      <c r="K92" s="236"/>
      <c r="L92" s="46"/>
      <c r="M92" s="237" t="s">
        <v>19</v>
      </c>
      <c r="N92" s="238" t="s">
        <v>45</v>
      </c>
      <c r="O92" s="86"/>
      <c r="P92" s="239">
        <f>O92*H92</f>
        <v>0</v>
      </c>
      <c r="Q92" s="239">
        <v>0</v>
      </c>
      <c r="R92" s="239">
        <f>Q92*H92</f>
        <v>0</v>
      </c>
      <c r="S92" s="239">
        <v>0</v>
      </c>
      <c r="T92" s="240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1" t="s">
        <v>164</v>
      </c>
      <c r="AT92" s="241" t="s">
        <v>160</v>
      </c>
      <c r="AU92" s="241" t="s">
        <v>81</v>
      </c>
      <c r="AY92" s="19" t="s">
        <v>157</v>
      </c>
      <c r="BE92" s="242">
        <f>IF(N92="základní",J92,0)</f>
        <v>0</v>
      </c>
      <c r="BF92" s="242">
        <f>IF(N92="snížená",J92,0)</f>
        <v>0</v>
      </c>
      <c r="BG92" s="242">
        <f>IF(N92="zákl. přenesená",J92,0)</f>
        <v>0</v>
      </c>
      <c r="BH92" s="242">
        <f>IF(N92="sníž. přenesená",J92,0)</f>
        <v>0</v>
      </c>
      <c r="BI92" s="242">
        <f>IF(N92="nulová",J92,0)</f>
        <v>0</v>
      </c>
      <c r="BJ92" s="19" t="s">
        <v>81</v>
      </c>
      <c r="BK92" s="242">
        <f>ROUND(I92*H92,2)</f>
        <v>0</v>
      </c>
      <c r="BL92" s="19" t="s">
        <v>164</v>
      </c>
      <c r="BM92" s="241" t="s">
        <v>216</v>
      </c>
    </row>
    <row r="93" s="2" customFormat="1" ht="16.5" customHeight="1">
      <c r="A93" s="40"/>
      <c r="B93" s="41"/>
      <c r="C93" s="229" t="s">
        <v>185</v>
      </c>
      <c r="D93" s="229" t="s">
        <v>160</v>
      </c>
      <c r="E93" s="230" t="s">
        <v>2210</v>
      </c>
      <c r="F93" s="231" t="s">
        <v>2211</v>
      </c>
      <c r="G93" s="232" t="s">
        <v>1104</v>
      </c>
      <c r="H93" s="233">
        <v>43</v>
      </c>
      <c r="I93" s="234"/>
      <c r="J93" s="235">
        <f>ROUND(I93*H93,2)</f>
        <v>0</v>
      </c>
      <c r="K93" s="236"/>
      <c r="L93" s="46"/>
      <c r="M93" s="237" t="s">
        <v>19</v>
      </c>
      <c r="N93" s="238" t="s">
        <v>45</v>
      </c>
      <c r="O93" s="86"/>
      <c r="P93" s="239">
        <f>O93*H93</f>
        <v>0</v>
      </c>
      <c r="Q93" s="239">
        <v>0</v>
      </c>
      <c r="R93" s="239">
        <f>Q93*H93</f>
        <v>0</v>
      </c>
      <c r="S93" s="239">
        <v>0</v>
      </c>
      <c r="T93" s="24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1" t="s">
        <v>164</v>
      </c>
      <c r="AT93" s="241" t="s">
        <v>160</v>
      </c>
      <c r="AU93" s="241" t="s">
        <v>81</v>
      </c>
      <c r="AY93" s="19" t="s">
        <v>157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19" t="s">
        <v>81</v>
      </c>
      <c r="BK93" s="242">
        <f>ROUND(I93*H93,2)</f>
        <v>0</v>
      </c>
      <c r="BL93" s="19" t="s">
        <v>164</v>
      </c>
      <c r="BM93" s="241" t="s">
        <v>224</v>
      </c>
    </row>
    <row r="94" s="2" customFormat="1" ht="16.5" customHeight="1">
      <c r="A94" s="40"/>
      <c r="B94" s="41"/>
      <c r="C94" s="229" t="s">
        <v>201</v>
      </c>
      <c r="D94" s="229" t="s">
        <v>160</v>
      </c>
      <c r="E94" s="230" t="s">
        <v>2212</v>
      </c>
      <c r="F94" s="231" t="s">
        <v>2213</v>
      </c>
      <c r="G94" s="232" t="s">
        <v>1104</v>
      </c>
      <c r="H94" s="233">
        <v>6</v>
      </c>
      <c r="I94" s="234"/>
      <c r="J94" s="235">
        <f>ROUND(I94*H94,2)</f>
        <v>0</v>
      </c>
      <c r="K94" s="236"/>
      <c r="L94" s="46"/>
      <c r="M94" s="237" t="s">
        <v>19</v>
      </c>
      <c r="N94" s="238" t="s">
        <v>45</v>
      </c>
      <c r="O94" s="86"/>
      <c r="P94" s="239">
        <f>O94*H94</f>
        <v>0</v>
      </c>
      <c r="Q94" s="239">
        <v>0</v>
      </c>
      <c r="R94" s="239">
        <f>Q94*H94</f>
        <v>0</v>
      </c>
      <c r="S94" s="239">
        <v>0</v>
      </c>
      <c r="T94" s="24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1" t="s">
        <v>164</v>
      </c>
      <c r="AT94" s="241" t="s">
        <v>160</v>
      </c>
      <c r="AU94" s="241" t="s">
        <v>81</v>
      </c>
      <c r="AY94" s="19" t="s">
        <v>157</v>
      </c>
      <c r="BE94" s="242">
        <f>IF(N94="základní",J94,0)</f>
        <v>0</v>
      </c>
      <c r="BF94" s="242">
        <f>IF(N94="snížená",J94,0)</f>
        <v>0</v>
      </c>
      <c r="BG94" s="242">
        <f>IF(N94="zákl. přenesená",J94,0)</f>
        <v>0</v>
      </c>
      <c r="BH94" s="242">
        <f>IF(N94="sníž. přenesená",J94,0)</f>
        <v>0</v>
      </c>
      <c r="BI94" s="242">
        <f>IF(N94="nulová",J94,0)</f>
        <v>0</v>
      </c>
      <c r="BJ94" s="19" t="s">
        <v>81</v>
      </c>
      <c r="BK94" s="242">
        <f>ROUND(I94*H94,2)</f>
        <v>0</v>
      </c>
      <c r="BL94" s="19" t="s">
        <v>164</v>
      </c>
      <c r="BM94" s="241" t="s">
        <v>235</v>
      </c>
    </row>
    <row r="95" s="2" customFormat="1" ht="16.5" customHeight="1">
      <c r="A95" s="40"/>
      <c r="B95" s="41"/>
      <c r="C95" s="229" t="s">
        <v>208</v>
      </c>
      <c r="D95" s="229" t="s">
        <v>160</v>
      </c>
      <c r="E95" s="230" t="s">
        <v>2214</v>
      </c>
      <c r="F95" s="231" t="s">
        <v>2215</v>
      </c>
      <c r="G95" s="232" t="s">
        <v>1104</v>
      </c>
      <c r="H95" s="233">
        <v>6</v>
      </c>
      <c r="I95" s="234"/>
      <c r="J95" s="235">
        <f>ROUND(I95*H95,2)</f>
        <v>0</v>
      </c>
      <c r="K95" s="236"/>
      <c r="L95" s="46"/>
      <c r="M95" s="237" t="s">
        <v>19</v>
      </c>
      <c r="N95" s="238" t="s">
        <v>45</v>
      </c>
      <c r="O95" s="86"/>
      <c r="P95" s="239">
        <f>O95*H95</f>
        <v>0</v>
      </c>
      <c r="Q95" s="239">
        <v>0</v>
      </c>
      <c r="R95" s="239">
        <f>Q95*H95</f>
        <v>0</v>
      </c>
      <c r="S95" s="239">
        <v>0</v>
      </c>
      <c r="T95" s="24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1" t="s">
        <v>164</v>
      </c>
      <c r="AT95" s="241" t="s">
        <v>160</v>
      </c>
      <c r="AU95" s="241" t="s">
        <v>81</v>
      </c>
      <c r="AY95" s="19" t="s">
        <v>157</v>
      </c>
      <c r="BE95" s="242">
        <f>IF(N95="základní",J95,0)</f>
        <v>0</v>
      </c>
      <c r="BF95" s="242">
        <f>IF(N95="snížená",J95,0)</f>
        <v>0</v>
      </c>
      <c r="BG95" s="242">
        <f>IF(N95="zákl. přenesená",J95,0)</f>
        <v>0</v>
      </c>
      <c r="BH95" s="242">
        <f>IF(N95="sníž. přenesená",J95,0)</f>
        <v>0</v>
      </c>
      <c r="BI95" s="242">
        <f>IF(N95="nulová",J95,0)</f>
        <v>0</v>
      </c>
      <c r="BJ95" s="19" t="s">
        <v>81</v>
      </c>
      <c r="BK95" s="242">
        <f>ROUND(I95*H95,2)</f>
        <v>0</v>
      </c>
      <c r="BL95" s="19" t="s">
        <v>164</v>
      </c>
      <c r="BM95" s="241" t="s">
        <v>242</v>
      </c>
    </row>
    <row r="96" s="2" customFormat="1" ht="16.5" customHeight="1">
      <c r="A96" s="40"/>
      <c r="B96" s="41"/>
      <c r="C96" s="229" t="s">
        <v>212</v>
      </c>
      <c r="D96" s="229" t="s">
        <v>160</v>
      </c>
      <c r="E96" s="230" t="s">
        <v>2216</v>
      </c>
      <c r="F96" s="231" t="s">
        <v>2217</v>
      </c>
      <c r="G96" s="232" t="s">
        <v>1104</v>
      </c>
      <c r="H96" s="233">
        <v>4</v>
      </c>
      <c r="I96" s="234"/>
      <c r="J96" s="235">
        <f>ROUND(I96*H96,2)</f>
        <v>0</v>
      </c>
      <c r="K96" s="236"/>
      <c r="L96" s="46"/>
      <c r="M96" s="237" t="s">
        <v>19</v>
      </c>
      <c r="N96" s="238" t="s">
        <v>45</v>
      </c>
      <c r="O96" s="86"/>
      <c r="P96" s="239">
        <f>O96*H96</f>
        <v>0</v>
      </c>
      <c r="Q96" s="239">
        <v>0</v>
      </c>
      <c r="R96" s="239">
        <f>Q96*H96</f>
        <v>0</v>
      </c>
      <c r="S96" s="239">
        <v>0</v>
      </c>
      <c r="T96" s="24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1" t="s">
        <v>164</v>
      </c>
      <c r="AT96" s="241" t="s">
        <v>160</v>
      </c>
      <c r="AU96" s="241" t="s">
        <v>81</v>
      </c>
      <c r="AY96" s="19" t="s">
        <v>157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19" t="s">
        <v>81</v>
      </c>
      <c r="BK96" s="242">
        <f>ROUND(I96*H96,2)</f>
        <v>0</v>
      </c>
      <c r="BL96" s="19" t="s">
        <v>164</v>
      </c>
      <c r="BM96" s="241" t="s">
        <v>250</v>
      </c>
    </row>
    <row r="97" s="2" customFormat="1" ht="16.5" customHeight="1">
      <c r="A97" s="40"/>
      <c r="B97" s="41"/>
      <c r="C97" s="229" t="s">
        <v>216</v>
      </c>
      <c r="D97" s="229" t="s">
        <v>160</v>
      </c>
      <c r="E97" s="230" t="s">
        <v>2218</v>
      </c>
      <c r="F97" s="231" t="s">
        <v>2219</v>
      </c>
      <c r="G97" s="232" t="s">
        <v>1104</v>
      </c>
      <c r="H97" s="233">
        <v>4</v>
      </c>
      <c r="I97" s="234"/>
      <c r="J97" s="235">
        <f>ROUND(I97*H97,2)</f>
        <v>0</v>
      </c>
      <c r="K97" s="236"/>
      <c r="L97" s="46"/>
      <c r="M97" s="237" t="s">
        <v>19</v>
      </c>
      <c r="N97" s="238" t="s">
        <v>45</v>
      </c>
      <c r="O97" s="86"/>
      <c r="P97" s="239">
        <f>O97*H97</f>
        <v>0</v>
      </c>
      <c r="Q97" s="239">
        <v>0</v>
      </c>
      <c r="R97" s="239">
        <f>Q97*H97</f>
        <v>0</v>
      </c>
      <c r="S97" s="239">
        <v>0</v>
      </c>
      <c r="T97" s="24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1" t="s">
        <v>164</v>
      </c>
      <c r="AT97" s="241" t="s">
        <v>160</v>
      </c>
      <c r="AU97" s="241" t="s">
        <v>81</v>
      </c>
      <c r="AY97" s="19" t="s">
        <v>157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19" t="s">
        <v>81</v>
      </c>
      <c r="BK97" s="242">
        <f>ROUND(I97*H97,2)</f>
        <v>0</v>
      </c>
      <c r="BL97" s="19" t="s">
        <v>164</v>
      </c>
      <c r="BM97" s="241" t="s">
        <v>262</v>
      </c>
    </row>
    <row r="98" s="2" customFormat="1" ht="16.5" customHeight="1">
      <c r="A98" s="40"/>
      <c r="B98" s="41"/>
      <c r="C98" s="229" t="s">
        <v>220</v>
      </c>
      <c r="D98" s="229" t="s">
        <v>160</v>
      </c>
      <c r="E98" s="230" t="s">
        <v>2220</v>
      </c>
      <c r="F98" s="231" t="s">
        <v>2221</v>
      </c>
      <c r="G98" s="232" t="s">
        <v>1104</v>
      </c>
      <c r="H98" s="233">
        <v>1</v>
      </c>
      <c r="I98" s="234"/>
      <c r="J98" s="235">
        <f>ROUND(I98*H98,2)</f>
        <v>0</v>
      </c>
      <c r="K98" s="236"/>
      <c r="L98" s="46"/>
      <c r="M98" s="237" t="s">
        <v>19</v>
      </c>
      <c r="N98" s="238" t="s">
        <v>45</v>
      </c>
      <c r="O98" s="86"/>
      <c r="P98" s="239">
        <f>O98*H98</f>
        <v>0</v>
      </c>
      <c r="Q98" s="239">
        <v>0</v>
      </c>
      <c r="R98" s="239">
        <f>Q98*H98</f>
        <v>0</v>
      </c>
      <c r="S98" s="239">
        <v>0</v>
      </c>
      <c r="T98" s="24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1" t="s">
        <v>164</v>
      </c>
      <c r="AT98" s="241" t="s">
        <v>160</v>
      </c>
      <c r="AU98" s="241" t="s">
        <v>81</v>
      </c>
      <c r="AY98" s="19" t="s">
        <v>157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81</v>
      </c>
      <c r="BK98" s="242">
        <f>ROUND(I98*H98,2)</f>
        <v>0</v>
      </c>
      <c r="BL98" s="19" t="s">
        <v>164</v>
      </c>
      <c r="BM98" s="241" t="s">
        <v>269</v>
      </c>
    </row>
    <row r="99" s="2" customFormat="1" ht="16.5" customHeight="1">
      <c r="A99" s="40"/>
      <c r="B99" s="41"/>
      <c r="C99" s="229" t="s">
        <v>224</v>
      </c>
      <c r="D99" s="229" t="s">
        <v>160</v>
      </c>
      <c r="E99" s="230" t="s">
        <v>2222</v>
      </c>
      <c r="F99" s="231" t="s">
        <v>2223</v>
      </c>
      <c r="G99" s="232" t="s">
        <v>1104</v>
      </c>
      <c r="H99" s="233">
        <v>9</v>
      </c>
      <c r="I99" s="234"/>
      <c r="J99" s="235">
        <f>ROUND(I99*H99,2)</f>
        <v>0</v>
      </c>
      <c r="K99" s="236"/>
      <c r="L99" s="46"/>
      <c r="M99" s="237" t="s">
        <v>19</v>
      </c>
      <c r="N99" s="238" t="s">
        <v>45</v>
      </c>
      <c r="O99" s="86"/>
      <c r="P99" s="239">
        <f>O99*H99</f>
        <v>0</v>
      </c>
      <c r="Q99" s="239">
        <v>0</v>
      </c>
      <c r="R99" s="239">
        <f>Q99*H99</f>
        <v>0</v>
      </c>
      <c r="S99" s="239">
        <v>0</v>
      </c>
      <c r="T99" s="24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41" t="s">
        <v>164</v>
      </c>
      <c r="AT99" s="241" t="s">
        <v>160</v>
      </c>
      <c r="AU99" s="241" t="s">
        <v>81</v>
      </c>
      <c r="AY99" s="19" t="s">
        <v>157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19" t="s">
        <v>81</v>
      </c>
      <c r="BK99" s="242">
        <f>ROUND(I99*H99,2)</f>
        <v>0</v>
      </c>
      <c r="BL99" s="19" t="s">
        <v>164</v>
      </c>
      <c r="BM99" s="241" t="s">
        <v>278</v>
      </c>
    </row>
    <row r="100" s="2" customFormat="1" ht="16.5" customHeight="1">
      <c r="A100" s="40"/>
      <c r="B100" s="41"/>
      <c r="C100" s="229" t="s">
        <v>229</v>
      </c>
      <c r="D100" s="229" t="s">
        <v>160</v>
      </c>
      <c r="E100" s="230" t="s">
        <v>2224</v>
      </c>
      <c r="F100" s="231" t="s">
        <v>2225</v>
      </c>
      <c r="G100" s="232" t="s">
        <v>1104</v>
      </c>
      <c r="H100" s="233">
        <v>1</v>
      </c>
      <c r="I100" s="234"/>
      <c r="J100" s="235">
        <f>ROUND(I100*H100,2)</f>
        <v>0</v>
      </c>
      <c r="K100" s="236"/>
      <c r="L100" s="46"/>
      <c r="M100" s="237" t="s">
        <v>19</v>
      </c>
      <c r="N100" s="238" t="s">
        <v>45</v>
      </c>
      <c r="O100" s="86"/>
      <c r="P100" s="239">
        <f>O100*H100</f>
        <v>0</v>
      </c>
      <c r="Q100" s="239">
        <v>0</v>
      </c>
      <c r="R100" s="239">
        <f>Q100*H100</f>
        <v>0</v>
      </c>
      <c r="S100" s="239">
        <v>0</v>
      </c>
      <c r="T100" s="24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1" t="s">
        <v>164</v>
      </c>
      <c r="AT100" s="241" t="s">
        <v>160</v>
      </c>
      <c r="AU100" s="241" t="s">
        <v>81</v>
      </c>
      <c r="AY100" s="19" t="s">
        <v>157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9" t="s">
        <v>81</v>
      </c>
      <c r="BK100" s="242">
        <f>ROUND(I100*H100,2)</f>
        <v>0</v>
      </c>
      <c r="BL100" s="19" t="s">
        <v>164</v>
      </c>
      <c r="BM100" s="241" t="s">
        <v>286</v>
      </c>
    </row>
    <row r="101" s="2" customFormat="1" ht="16.5" customHeight="1">
      <c r="A101" s="40"/>
      <c r="B101" s="41"/>
      <c r="C101" s="229" t="s">
        <v>235</v>
      </c>
      <c r="D101" s="229" t="s">
        <v>160</v>
      </c>
      <c r="E101" s="230" t="s">
        <v>2226</v>
      </c>
      <c r="F101" s="231" t="s">
        <v>2227</v>
      </c>
      <c r="G101" s="232" t="s">
        <v>1104</v>
      </c>
      <c r="H101" s="233">
        <v>1</v>
      </c>
      <c r="I101" s="234"/>
      <c r="J101" s="235">
        <f>ROUND(I101*H101,2)</f>
        <v>0</v>
      </c>
      <c r="K101" s="236"/>
      <c r="L101" s="46"/>
      <c r="M101" s="237" t="s">
        <v>19</v>
      </c>
      <c r="N101" s="238" t="s">
        <v>45</v>
      </c>
      <c r="O101" s="86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164</v>
      </c>
      <c r="AT101" s="241" t="s">
        <v>160</v>
      </c>
      <c r="AU101" s="241" t="s">
        <v>81</v>
      </c>
      <c r="AY101" s="19" t="s">
        <v>157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81</v>
      </c>
      <c r="BK101" s="242">
        <f>ROUND(I101*H101,2)</f>
        <v>0</v>
      </c>
      <c r="BL101" s="19" t="s">
        <v>164</v>
      </c>
      <c r="BM101" s="241" t="s">
        <v>295</v>
      </c>
    </row>
    <row r="102" s="2" customFormat="1" ht="21.75" customHeight="1">
      <c r="A102" s="40"/>
      <c r="B102" s="41"/>
      <c r="C102" s="229" t="s">
        <v>8</v>
      </c>
      <c r="D102" s="229" t="s">
        <v>160</v>
      </c>
      <c r="E102" s="230" t="s">
        <v>2228</v>
      </c>
      <c r="F102" s="231" t="s">
        <v>2229</v>
      </c>
      <c r="G102" s="232" t="s">
        <v>1104</v>
      </c>
      <c r="H102" s="233">
        <v>2</v>
      </c>
      <c r="I102" s="234"/>
      <c r="J102" s="235">
        <f>ROUND(I102*H102,2)</f>
        <v>0</v>
      </c>
      <c r="K102" s="236"/>
      <c r="L102" s="46"/>
      <c r="M102" s="237" t="s">
        <v>19</v>
      </c>
      <c r="N102" s="238" t="s">
        <v>45</v>
      </c>
      <c r="O102" s="86"/>
      <c r="P102" s="239">
        <f>O102*H102</f>
        <v>0</v>
      </c>
      <c r="Q102" s="239">
        <v>0</v>
      </c>
      <c r="R102" s="239">
        <f>Q102*H102</f>
        <v>0</v>
      </c>
      <c r="S102" s="239">
        <v>0</v>
      </c>
      <c r="T102" s="24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1" t="s">
        <v>164</v>
      </c>
      <c r="AT102" s="241" t="s">
        <v>160</v>
      </c>
      <c r="AU102" s="241" t="s">
        <v>81</v>
      </c>
      <c r="AY102" s="19" t="s">
        <v>157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9" t="s">
        <v>81</v>
      </c>
      <c r="BK102" s="242">
        <f>ROUND(I102*H102,2)</f>
        <v>0</v>
      </c>
      <c r="BL102" s="19" t="s">
        <v>164</v>
      </c>
      <c r="BM102" s="241" t="s">
        <v>303</v>
      </c>
    </row>
    <row r="103" s="2" customFormat="1" ht="21.75" customHeight="1">
      <c r="A103" s="40"/>
      <c r="B103" s="41"/>
      <c r="C103" s="229" t="s">
        <v>242</v>
      </c>
      <c r="D103" s="229" t="s">
        <v>160</v>
      </c>
      <c r="E103" s="230" t="s">
        <v>2230</v>
      </c>
      <c r="F103" s="231" t="s">
        <v>2231</v>
      </c>
      <c r="G103" s="232" t="s">
        <v>1104</v>
      </c>
      <c r="H103" s="233">
        <v>2</v>
      </c>
      <c r="I103" s="234"/>
      <c r="J103" s="235">
        <f>ROUND(I103*H103,2)</f>
        <v>0</v>
      </c>
      <c r="K103" s="236"/>
      <c r="L103" s="46"/>
      <c r="M103" s="237" t="s">
        <v>19</v>
      </c>
      <c r="N103" s="238" t="s">
        <v>45</v>
      </c>
      <c r="O103" s="86"/>
      <c r="P103" s="239">
        <f>O103*H103</f>
        <v>0</v>
      </c>
      <c r="Q103" s="239">
        <v>0</v>
      </c>
      <c r="R103" s="239">
        <f>Q103*H103</f>
        <v>0</v>
      </c>
      <c r="S103" s="239">
        <v>0</v>
      </c>
      <c r="T103" s="24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1" t="s">
        <v>164</v>
      </c>
      <c r="AT103" s="241" t="s">
        <v>160</v>
      </c>
      <c r="AU103" s="241" t="s">
        <v>81</v>
      </c>
      <c r="AY103" s="19" t="s">
        <v>157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9" t="s">
        <v>81</v>
      </c>
      <c r="BK103" s="242">
        <f>ROUND(I103*H103,2)</f>
        <v>0</v>
      </c>
      <c r="BL103" s="19" t="s">
        <v>164</v>
      </c>
      <c r="BM103" s="241" t="s">
        <v>311</v>
      </c>
    </row>
    <row r="104" s="2" customFormat="1" ht="16.5" customHeight="1">
      <c r="A104" s="40"/>
      <c r="B104" s="41"/>
      <c r="C104" s="229" t="s">
        <v>246</v>
      </c>
      <c r="D104" s="229" t="s">
        <v>160</v>
      </c>
      <c r="E104" s="230" t="s">
        <v>2232</v>
      </c>
      <c r="F104" s="231" t="s">
        <v>2233</v>
      </c>
      <c r="G104" s="232" t="s">
        <v>1104</v>
      </c>
      <c r="H104" s="233">
        <v>18</v>
      </c>
      <c r="I104" s="234"/>
      <c r="J104" s="235">
        <f>ROUND(I104*H104,2)</f>
        <v>0</v>
      </c>
      <c r="K104" s="236"/>
      <c r="L104" s="46"/>
      <c r="M104" s="237" t="s">
        <v>19</v>
      </c>
      <c r="N104" s="238" t="s">
        <v>45</v>
      </c>
      <c r="O104" s="86"/>
      <c r="P104" s="239">
        <f>O104*H104</f>
        <v>0</v>
      </c>
      <c r="Q104" s="239">
        <v>0</v>
      </c>
      <c r="R104" s="239">
        <f>Q104*H104</f>
        <v>0</v>
      </c>
      <c r="S104" s="239">
        <v>0</v>
      </c>
      <c r="T104" s="24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1" t="s">
        <v>164</v>
      </c>
      <c r="AT104" s="241" t="s">
        <v>160</v>
      </c>
      <c r="AU104" s="241" t="s">
        <v>81</v>
      </c>
      <c r="AY104" s="19" t="s">
        <v>157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81</v>
      </c>
      <c r="BK104" s="242">
        <f>ROUND(I104*H104,2)</f>
        <v>0</v>
      </c>
      <c r="BL104" s="19" t="s">
        <v>164</v>
      </c>
      <c r="BM104" s="241" t="s">
        <v>332</v>
      </c>
    </row>
    <row r="105" s="2" customFormat="1" ht="16.5" customHeight="1">
      <c r="A105" s="40"/>
      <c r="B105" s="41"/>
      <c r="C105" s="229" t="s">
        <v>250</v>
      </c>
      <c r="D105" s="229" t="s">
        <v>160</v>
      </c>
      <c r="E105" s="230" t="s">
        <v>2234</v>
      </c>
      <c r="F105" s="231" t="s">
        <v>2235</v>
      </c>
      <c r="G105" s="232" t="s">
        <v>1104</v>
      </c>
      <c r="H105" s="233">
        <v>18</v>
      </c>
      <c r="I105" s="234"/>
      <c r="J105" s="235">
        <f>ROUND(I105*H105,2)</f>
        <v>0</v>
      </c>
      <c r="K105" s="236"/>
      <c r="L105" s="46"/>
      <c r="M105" s="237" t="s">
        <v>19</v>
      </c>
      <c r="N105" s="238" t="s">
        <v>45</v>
      </c>
      <c r="O105" s="86"/>
      <c r="P105" s="239">
        <f>O105*H105</f>
        <v>0</v>
      </c>
      <c r="Q105" s="239">
        <v>0</v>
      </c>
      <c r="R105" s="239">
        <f>Q105*H105</f>
        <v>0</v>
      </c>
      <c r="S105" s="239">
        <v>0</v>
      </c>
      <c r="T105" s="24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1" t="s">
        <v>164</v>
      </c>
      <c r="AT105" s="241" t="s">
        <v>160</v>
      </c>
      <c r="AU105" s="241" t="s">
        <v>81</v>
      </c>
      <c r="AY105" s="19" t="s">
        <v>157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81</v>
      </c>
      <c r="BK105" s="242">
        <f>ROUND(I105*H105,2)</f>
        <v>0</v>
      </c>
      <c r="BL105" s="19" t="s">
        <v>164</v>
      </c>
      <c r="BM105" s="241" t="s">
        <v>341</v>
      </c>
    </row>
    <row r="106" s="2" customFormat="1" ht="16.5" customHeight="1">
      <c r="A106" s="40"/>
      <c r="B106" s="41"/>
      <c r="C106" s="229" t="s">
        <v>256</v>
      </c>
      <c r="D106" s="229" t="s">
        <v>160</v>
      </c>
      <c r="E106" s="230" t="s">
        <v>2236</v>
      </c>
      <c r="F106" s="231" t="s">
        <v>2237</v>
      </c>
      <c r="G106" s="232" t="s">
        <v>1104</v>
      </c>
      <c r="H106" s="233">
        <v>9</v>
      </c>
      <c r="I106" s="234"/>
      <c r="J106" s="235">
        <f>ROUND(I106*H106,2)</f>
        <v>0</v>
      </c>
      <c r="K106" s="236"/>
      <c r="L106" s="46"/>
      <c r="M106" s="237" t="s">
        <v>19</v>
      </c>
      <c r="N106" s="238" t="s">
        <v>45</v>
      </c>
      <c r="O106" s="86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164</v>
      </c>
      <c r="AT106" s="241" t="s">
        <v>160</v>
      </c>
      <c r="AU106" s="241" t="s">
        <v>81</v>
      </c>
      <c r="AY106" s="19" t="s">
        <v>157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81</v>
      </c>
      <c r="BK106" s="242">
        <f>ROUND(I106*H106,2)</f>
        <v>0</v>
      </c>
      <c r="BL106" s="19" t="s">
        <v>164</v>
      </c>
      <c r="BM106" s="241" t="s">
        <v>349</v>
      </c>
    </row>
    <row r="107" s="2" customFormat="1" ht="16.5" customHeight="1">
      <c r="A107" s="40"/>
      <c r="B107" s="41"/>
      <c r="C107" s="229" t="s">
        <v>262</v>
      </c>
      <c r="D107" s="229" t="s">
        <v>160</v>
      </c>
      <c r="E107" s="230" t="s">
        <v>2238</v>
      </c>
      <c r="F107" s="231" t="s">
        <v>2239</v>
      </c>
      <c r="G107" s="232" t="s">
        <v>1104</v>
      </c>
      <c r="H107" s="233">
        <v>9</v>
      </c>
      <c r="I107" s="234"/>
      <c r="J107" s="235">
        <f>ROUND(I107*H107,2)</f>
        <v>0</v>
      </c>
      <c r="K107" s="236"/>
      <c r="L107" s="46"/>
      <c r="M107" s="237" t="s">
        <v>19</v>
      </c>
      <c r="N107" s="238" t="s">
        <v>45</v>
      </c>
      <c r="O107" s="86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164</v>
      </c>
      <c r="AT107" s="241" t="s">
        <v>160</v>
      </c>
      <c r="AU107" s="241" t="s">
        <v>81</v>
      </c>
      <c r="AY107" s="19" t="s">
        <v>157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81</v>
      </c>
      <c r="BK107" s="242">
        <f>ROUND(I107*H107,2)</f>
        <v>0</v>
      </c>
      <c r="BL107" s="19" t="s">
        <v>164</v>
      </c>
      <c r="BM107" s="241" t="s">
        <v>359</v>
      </c>
    </row>
    <row r="108" s="2" customFormat="1" ht="33" customHeight="1">
      <c r="A108" s="40"/>
      <c r="B108" s="41"/>
      <c r="C108" s="229" t="s">
        <v>7</v>
      </c>
      <c r="D108" s="229" t="s">
        <v>160</v>
      </c>
      <c r="E108" s="230" t="s">
        <v>2240</v>
      </c>
      <c r="F108" s="231" t="s">
        <v>2241</v>
      </c>
      <c r="G108" s="232" t="s">
        <v>1104</v>
      </c>
      <c r="H108" s="233">
        <v>1</v>
      </c>
      <c r="I108" s="234"/>
      <c r="J108" s="235">
        <f>ROUND(I108*H108,2)</f>
        <v>0</v>
      </c>
      <c r="K108" s="236"/>
      <c r="L108" s="46"/>
      <c r="M108" s="237" t="s">
        <v>19</v>
      </c>
      <c r="N108" s="238" t="s">
        <v>45</v>
      </c>
      <c r="O108" s="86"/>
      <c r="P108" s="239">
        <f>O108*H108</f>
        <v>0</v>
      </c>
      <c r="Q108" s="239">
        <v>0</v>
      </c>
      <c r="R108" s="239">
        <f>Q108*H108</f>
        <v>0</v>
      </c>
      <c r="S108" s="239">
        <v>0</v>
      </c>
      <c r="T108" s="24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1" t="s">
        <v>164</v>
      </c>
      <c r="AT108" s="241" t="s">
        <v>160</v>
      </c>
      <c r="AU108" s="241" t="s">
        <v>81</v>
      </c>
      <c r="AY108" s="19" t="s">
        <v>157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9" t="s">
        <v>81</v>
      </c>
      <c r="BK108" s="242">
        <f>ROUND(I108*H108,2)</f>
        <v>0</v>
      </c>
      <c r="BL108" s="19" t="s">
        <v>164</v>
      </c>
      <c r="BM108" s="241" t="s">
        <v>369</v>
      </c>
    </row>
    <row r="109" s="2" customFormat="1" ht="21.75" customHeight="1">
      <c r="A109" s="40"/>
      <c r="B109" s="41"/>
      <c r="C109" s="229" t="s">
        <v>269</v>
      </c>
      <c r="D109" s="229" t="s">
        <v>160</v>
      </c>
      <c r="E109" s="230" t="s">
        <v>2242</v>
      </c>
      <c r="F109" s="231" t="s">
        <v>2243</v>
      </c>
      <c r="G109" s="232" t="s">
        <v>1104</v>
      </c>
      <c r="H109" s="233">
        <v>1</v>
      </c>
      <c r="I109" s="234"/>
      <c r="J109" s="235">
        <f>ROUND(I109*H109,2)</f>
        <v>0</v>
      </c>
      <c r="K109" s="236"/>
      <c r="L109" s="46"/>
      <c r="M109" s="237" t="s">
        <v>19</v>
      </c>
      <c r="N109" s="238" t="s">
        <v>45</v>
      </c>
      <c r="O109" s="86"/>
      <c r="P109" s="239">
        <f>O109*H109</f>
        <v>0</v>
      </c>
      <c r="Q109" s="239">
        <v>0</v>
      </c>
      <c r="R109" s="239">
        <f>Q109*H109</f>
        <v>0</v>
      </c>
      <c r="S109" s="239">
        <v>0</v>
      </c>
      <c r="T109" s="24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1" t="s">
        <v>164</v>
      </c>
      <c r="AT109" s="241" t="s">
        <v>160</v>
      </c>
      <c r="AU109" s="241" t="s">
        <v>81</v>
      </c>
      <c r="AY109" s="19" t="s">
        <v>157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81</v>
      </c>
      <c r="BK109" s="242">
        <f>ROUND(I109*H109,2)</f>
        <v>0</v>
      </c>
      <c r="BL109" s="19" t="s">
        <v>164</v>
      </c>
      <c r="BM109" s="241" t="s">
        <v>378</v>
      </c>
    </row>
    <row r="110" s="2" customFormat="1" ht="16.5" customHeight="1">
      <c r="A110" s="40"/>
      <c r="B110" s="41"/>
      <c r="C110" s="229" t="s">
        <v>273</v>
      </c>
      <c r="D110" s="229" t="s">
        <v>160</v>
      </c>
      <c r="E110" s="230" t="s">
        <v>2244</v>
      </c>
      <c r="F110" s="231" t="s">
        <v>2245</v>
      </c>
      <c r="G110" s="232" t="s">
        <v>259</v>
      </c>
      <c r="H110" s="233">
        <v>1</v>
      </c>
      <c r="I110" s="234"/>
      <c r="J110" s="235">
        <f>ROUND(I110*H110,2)</f>
        <v>0</v>
      </c>
      <c r="K110" s="236"/>
      <c r="L110" s="46"/>
      <c r="M110" s="237" t="s">
        <v>19</v>
      </c>
      <c r="N110" s="238" t="s">
        <v>45</v>
      </c>
      <c r="O110" s="86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41" t="s">
        <v>164</v>
      </c>
      <c r="AT110" s="241" t="s">
        <v>160</v>
      </c>
      <c r="AU110" s="241" t="s">
        <v>81</v>
      </c>
      <c r="AY110" s="19" t="s">
        <v>157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81</v>
      </c>
      <c r="BK110" s="242">
        <f>ROUND(I110*H110,2)</f>
        <v>0</v>
      </c>
      <c r="BL110" s="19" t="s">
        <v>164</v>
      </c>
      <c r="BM110" s="241" t="s">
        <v>391</v>
      </c>
    </row>
    <row r="111" s="2" customFormat="1" ht="16.5" customHeight="1">
      <c r="A111" s="40"/>
      <c r="B111" s="41"/>
      <c r="C111" s="229" t="s">
        <v>278</v>
      </c>
      <c r="D111" s="229" t="s">
        <v>160</v>
      </c>
      <c r="E111" s="230" t="s">
        <v>2246</v>
      </c>
      <c r="F111" s="231" t="s">
        <v>2247</v>
      </c>
      <c r="G111" s="232" t="s">
        <v>1104</v>
      </c>
      <c r="H111" s="233">
        <v>8</v>
      </c>
      <c r="I111" s="234"/>
      <c r="J111" s="235">
        <f>ROUND(I111*H111,2)</f>
        <v>0</v>
      </c>
      <c r="K111" s="236"/>
      <c r="L111" s="46"/>
      <c r="M111" s="237" t="s">
        <v>19</v>
      </c>
      <c r="N111" s="238" t="s">
        <v>45</v>
      </c>
      <c r="O111" s="86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1" t="s">
        <v>164</v>
      </c>
      <c r="AT111" s="241" t="s">
        <v>160</v>
      </c>
      <c r="AU111" s="241" t="s">
        <v>81</v>
      </c>
      <c r="AY111" s="19" t="s">
        <v>157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9" t="s">
        <v>81</v>
      </c>
      <c r="BK111" s="242">
        <f>ROUND(I111*H111,2)</f>
        <v>0</v>
      </c>
      <c r="BL111" s="19" t="s">
        <v>164</v>
      </c>
      <c r="BM111" s="241" t="s">
        <v>399</v>
      </c>
    </row>
    <row r="112" s="2" customFormat="1" ht="16.5" customHeight="1">
      <c r="A112" s="40"/>
      <c r="B112" s="41"/>
      <c r="C112" s="229" t="s">
        <v>282</v>
      </c>
      <c r="D112" s="229" t="s">
        <v>160</v>
      </c>
      <c r="E112" s="230" t="s">
        <v>2248</v>
      </c>
      <c r="F112" s="231" t="s">
        <v>2249</v>
      </c>
      <c r="G112" s="232" t="s">
        <v>1104</v>
      </c>
      <c r="H112" s="233">
        <v>10</v>
      </c>
      <c r="I112" s="234"/>
      <c r="J112" s="235">
        <f>ROUND(I112*H112,2)</f>
        <v>0</v>
      </c>
      <c r="K112" s="236"/>
      <c r="L112" s="46"/>
      <c r="M112" s="237" t="s">
        <v>19</v>
      </c>
      <c r="N112" s="238" t="s">
        <v>45</v>
      </c>
      <c r="O112" s="86"/>
      <c r="P112" s="239">
        <f>O112*H112</f>
        <v>0</v>
      </c>
      <c r="Q112" s="239">
        <v>0</v>
      </c>
      <c r="R112" s="239">
        <f>Q112*H112</f>
        <v>0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164</v>
      </c>
      <c r="AT112" s="241" t="s">
        <v>160</v>
      </c>
      <c r="AU112" s="241" t="s">
        <v>81</v>
      </c>
      <c r="AY112" s="19" t="s">
        <v>157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81</v>
      </c>
      <c r="BK112" s="242">
        <f>ROUND(I112*H112,2)</f>
        <v>0</v>
      </c>
      <c r="BL112" s="19" t="s">
        <v>164</v>
      </c>
      <c r="BM112" s="241" t="s">
        <v>409</v>
      </c>
    </row>
    <row r="113" s="2" customFormat="1" ht="21.75" customHeight="1">
      <c r="A113" s="40"/>
      <c r="B113" s="41"/>
      <c r="C113" s="229" t="s">
        <v>286</v>
      </c>
      <c r="D113" s="229" t="s">
        <v>160</v>
      </c>
      <c r="E113" s="230" t="s">
        <v>2250</v>
      </c>
      <c r="F113" s="231" t="s">
        <v>2251</v>
      </c>
      <c r="G113" s="232" t="s">
        <v>1104</v>
      </c>
      <c r="H113" s="233">
        <v>6</v>
      </c>
      <c r="I113" s="234"/>
      <c r="J113" s="235">
        <f>ROUND(I113*H113,2)</f>
        <v>0</v>
      </c>
      <c r="K113" s="236"/>
      <c r="L113" s="46"/>
      <c r="M113" s="237" t="s">
        <v>19</v>
      </c>
      <c r="N113" s="238" t="s">
        <v>45</v>
      </c>
      <c r="O113" s="86"/>
      <c r="P113" s="239">
        <f>O113*H113</f>
        <v>0</v>
      </c>
      <c r="Q113" s="239">
        <v>0</v>
      </c>
      <c r="R113" s="239">
        <f>Q113*H113</f>
        <v>0</v>
      </c>
      <c r="S113" s="239">
        <v>0</v>
      </c>
      <c r="T113" s="24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1" t="s">
        <v>164</v>
      </c>
      <c r="AT113" s="241" t="s">
        <v>160</v>
      </c>
      <c r="AU113" s="241" t="s">
        <v>81</v>
      </c>
      <c r="AY113" s="19" t="s">
        <v>157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81</v>
      </c>
      <c r="BK113" s="242">
        <f>ROUND(I113*H113,2)</f>
        <v>0</v>
      </c>
      <c r="BL113" s="19" t="s">
        <v>164</v>
      </c>
      <c r="BM113" s="241" t="s">
        <v>417</v>
      </c>
    </row>
    <row r="114" s="2" customFormat="1" ht="16.5" customHeight="1">
      <c r="A114" s="40"/>
      <c r="B114" s="41"/>
      <c r="C114" s="229" t="s">
        <v>290</v>
      </c>
      <c r="D114" s="229" t="s">
        <v>160</v>
      </c>
      <c r="E114" s="230" t="s">
        <v>2252</v>
      </c>
      <c r="F114" s="231" t="s">
        <v>2253</v>
      </c>
      <c r="G114" s="232" t="s">
        <v>1104</v>
      </c>
      <c r="H114" s="233">
        <v>10</v>
      </c>
      <c r="I114" s="234"/>
      <c r="J114" s="235">
        <f>ROUND(I114*H114,2)</f>
        <v>0</v>
      </c>
      <c r="K114" s="236"/>
      <c r="L114" s="46"/>
      <c r="M114" s="237" t="s">
        <v>19</v>
      </c>
      <c r="N114" s="238" t="s">
        <v>45</v>
      </c>
      <c r="O114" s="86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164</v>
      </c>
      <c r="AT114" s="241" t="s">
        <v>160</v>
      </c>
      <c r="AU114" s="241" t="s">
        <v>81</v>
      </c>
      <c r="AY114" s="19" t="s">
        <v>157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81</v>
      </c>
      <c r="BK114" s="242">
        <f>ROUND(I114*H114,2)</f>
        <v>0</v>
      </c>
      <c r="BL114" s="19" t="s">
        <v>164</v>
      </c>
      <c r="BM114" s="241" t="s">
        <v>426</v>
      </c>
    </row>
    <row r="115" s="2" customFormat="1" ht="16.5" customHeight="1">
      <c r="A115" s="40"/>
      <c r="B115" s="41"/>
      <c r="C115" s="229" t="s">
        <v>295</v>
      </c>
      <c r="D115" s="229" t="s">
        <v>160</v>
      </c>
      <c r="E115" s="230" t="s">
        <v>2254</v>
      </c>
      <c r="F115" s="231" t="s">
        <v>2255</v>
      </c>
      <c r="G115" s="232" t="s">
        <v>1104</v>
      </c>
      <c r="H115" s="233">
        <v>2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45</v>
      </c>
      <c r="O115" s="86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164</v>
      </c>
      <c r="AT115" s="241" t="s">
        <v>160</v>
      </c>
      <c r="AU115" s="241" t="s">
        <v>81</v>
      </c>
      <c r="AY115" s="19" t="s">
        <v>157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81</v>
      </c>
      <c r="BK115" s="242">
        <f>ROUND(I115*H115,2)</f>
        <v>0</v>
      </c>
      <c r="BL115" s="19" t="s">
        <v>164</v>
      </c>
      <c r="BM115" s="241" t="s">
        <v>435</v>
      </c>
    </row>
    <row r="116" s="2" customFormat="1" ht="33" customHeight="1">
      <c r="A116" s="40"/>
      <c r="B116" s="41"/>
      <c r="C116" s="229" t="s">
        <v>299</v>
      </c>
      <c r="D116" s="229" t="s">
        <v>160</v>
      </c>
      <c r="E116" s="230" t="s">
        <v>2256</v>
      </c>
      <c r="F116" s="231" t="s">
        <v>2257</v>
      </c>
      <c r="G116" s="232" t="s">
        <v>1104</v>
      </c>
      <c r="H116" s="233">
        <v>6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45</v>
      </c>
      <c r="O116" s="86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164</v>
      </c>
      <c r="AT116" s="241" t="s">
        <v>160</v>
      </c>
      <c r="AU116" s="241" t="s">
        <v>81</v>
      </c>
      <c r="AY116" s="19" t="s">
        <v>157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81</v>
      </c>
      <c r="BK116" s="242">
        <f>ROUND(I116*H116,2)</f>
        <v>0</v>
      </c>
      <c r="BL116" s="19" t="s">
        <v>164</v>
      </c>
      <c r="BM116" s="241" t="s">
        <v>446</v>
      </c>
    </row>
    <row r="117" s="2" customFormat="1" ht="21.75" customHeight="1">
      <c r="A117" s="40"/>
      <c r="B117" s="41"/>
      <c r="C117" s="229" t="s">
        <v>303</v>
      </c>
      <c r="D117" s="229" t="s">
        <v>160</v>
      </c>
      <c r="E117" s="230" t="s">
        <v>2258</v>
      </c>
      <c r="F117" s="231" t="s">
        <v>2259</v>
      </c>
      <c r="G117" s="232" t="s">
        <v>1104</v>
      </c>
      <c r="H117" s="233">
        <v>4</v>
      </c>
      <c r="I117" s="234"/>
      <c r="J117" s="235">
        <f>ROUND(I117*H117,2)</f>
        <v>0</v>
      </c>
      <c r="K117" s="236"/>
      <c r="L117" s="46"/>
      <c r="M117" s="237" t="s">
        <v>19</v>
      </c>
      <c r="N117" s="238" t="s">
        <v>45</v>
      </c>
      <c r="O117" s="86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164</v>
      </c>
      <c r="AT117" s="241" t="s">
        <v>160</v>
      </c>
      <c r="AU117" s="241" t="s">
        <v>81</v>
      </c>
      <c r="AY117" s="19" t="s">
        <v>157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81</v>
      </c>
      <c r="BK117" s="242">
        <f>ROUND(I117*H117,2)</f>
        <v>0</v>
      </c>
      <c r="BL117" s="19" t="s">
        <v>164</v>
      </c>
      <c r="BM117" s="241" t="s">
        <v>459</v>
      </c>
    </row>
    <row r="118" s="2" customFormat="1" ht="21.75" customHeight="1">
      <c r="A118" s="40"/>
      <c r="B118" s="41"/>
      <c r="C118" s="229" t="s">
        <v>307</v>
      </c>
      <c r="D118" s="229" t="s">
        <v>160</v>
      </c>
      <c r="E118" s="230" t="s">
        <v>2260</v>
      </c>
      <c r="F118" s="231" t="s">
        <v>2261</v>
      </c>
      <c r="G118" s="232" t="s">
        <v>1104</v>
      </c>
      <c r="H118" s="233">
        <v>2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45</v>
      </c>
      <c r="O118" s="86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164</v>
      </c>
      <c r="AT118" s="241" t="s">
        <v>160</v>
      </c>
      <c r="AU118" s="241" t="s">
        <v>81</v>
      </c>
      <c r="AY118" s="19" t="s">
        <v>157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81</v>
      </c>
      <c r="BK118" s="242">
        <f>ROUND(I118*H118,2)</f>
        <v>0</v>
      </c>
      <c r="BL118" s="19" t="s">
        <v>164</v>
      </c>
      <c r="BM118" s="241" t="s">
        <v>468</v>
      </c>
    </row>
    <row r="119" s="2" customFormat="1" ht="16.5" customHeight="1">
      <c r="A119" s="40"/>
      <c r="B119" s="41"/>
      <c r="C119" s="229" t="s">
        <v>311</v>
      </c>
      <c r="D119" s="229" t="s">
        <v>160</v>
      </c>
      <c r="E119" s="230" t="s">
        <v>2262</v>
      </c>
      <c r="F119" s="231" t="s">
        <v>2263</v>
      </c>
      <c r="G119" s="232" t="s">
        <v>1104</v>
      </c>
      <c r="H119" s="233">
        <v>48</v>
      </c>
      <c r="I119" s="234"/>
      <c r="J119" s="235">
        <f>ROUND(I119*H119,2)</f>
        <v>0</v>
      </c>
      <c r="K119" s="236"/>
      <c r="L119" s="46"/>
      <c r="M119" s="237" t="s">
        <v>19</v>
      </c>
      <c r="N119" s="238" t="s">
        <v>45</v>
      </c>
      <c r="O119" s="86"/>
      <c r="P119" s="239">
        <f>O119*H119</f>
        <v>0</v>
      </c>
      <c r="Q119" s="239">
        <v>0</v>
      </c>
      <c r="R119" s="239">
        <f>Q119*H119</f>
        <v>0</v>
      </c>
      <c r="S119" s="239">
        <v>0</v>
      </c>
      <c r="T119" s="24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1" t="s">
        <v>164</v>
      </c>
      <c r="AT119" s="241" t="s">
        <v>160</v>
      </c>
      <c r="AU119" s="241" t="s">
        <v>81</v>
      </c>
      <c r="AY119" s="19" t="s">
        <v>157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9" t="s">
        <v>81</v>
      </c>
      <c r="BK119" s="242">
        <f>ROUND(I119*H119,2)</f>
        <v>0</v>
      </c>
      <c r="BL119" s="19" t="s">
        <v>164</v>
      </c>
      <c r="BM119" s="241" t="s">
        <v>479</v>
      </c>
    </row>
    <row r="120" s="2" customFormat="1" ht="21.75" customHeight="1">
      <c r="A120" s="40"/>
      <c r="B120" s="41"/>
      <c r="C120" s="229" t="s">
        <v>317</v>
      </c>
      <c r="D120" s="229" t="s">
        <v>160</v>
      </c>
      <c r="E120" s="230" t="s">
        <v>2264</v>
      </c>
      <c r="F120" s="231" t="s">
        <v>2265</v>
      </c>
      <c r="G120" s="232" t="s">
        <v>1104</v>
      </c>
      <c r="H120" s="233">
        <v>13</v>
      </c>
      <c r="I120" s="234"/>
      <c r="J120" s="235">
        <f>ROUND(I120*H120,2)</f>
        <v>0</v>
      </c>
      <c r="K120" s="236"/>
      <c r="L120" s="46"/>
      <c r="M120" s="237" t="s">
        <v>19</v>
      </c>
      <c r="N120" s="238" t="s">
        <v>45</v>
      </c>
      <c r="O120" s="86"/>
      <c r="P120" s="239">
        <f>O120*H120</f>
        <v>0</v>
      </c>
      <c r="Q120" s="239">
        <v>0</v>
      </c>
      <c r="R120" s="239">
        <f>Q120*H120</f>
        <v>0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164</v>
      </c>
      <c r="AT120" s="241" t="s">
        <v>160</v>
      </c>
      <c r="AU120" s="241" t="s">
        <v>81</v>
      </c>
      <c r="AY120" s="19" t="s">
        <v>157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81</v>
      </c>
      <c r="BK120" s="242">
        <f>ROUND(I120*H120,2)</f>
        <v>0</v>
      </c>
      <c r="BL120" s="19" t="s">
        <v>164</v>
      </c>
      <c r="BM120" s="241" t="s">
        <v>487</v>
      </c>
    </row>
    <row r="121" s="2" customFormat="1" ht="21.75" customHeight="1">
      <c r="A121" s="40"/>
      <c r="B121" s="41"/>
      <c r="C121" s="229" t="s">
        <v>332</v>
      </c>
      <c r="D121" s="229" t="s">
        <v>160</v>
      </c>
      <c r="E121" s="230" t="s">
        <v>2266</v>
      </c>
      <c r="F121" s="231" t="s">
        <v>2267</v>
      </c>
      <c r="G121" s="232" t="s">
        <v>1104</v>
      </c>
      <c r="H121" s="233">
        <v>13</v>
      </c>
      <c r="I121" s="234"/>
      <c r="J121" s="235">
        <f>ROUND(I121*H121,2)</f>
        <v>0</v>
      </c>
      <c r="K121" s="236"/>
      <c r="L121" s="46"/>
      <c r="M121" s="237" t="s">
        <v>19</v>
      </c>
      <c r="N121" s="238" t="s">
        <v>45</v>
      </c>
      <c r="O121" s="86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1" t="s">
        <v>164</v>
      </c>
      <c r="AT121" s="241" t="s">
        <v>160</v>
      </c>
      <c r="AU121" s="241" t="s">
        <v>81</v>
      </c>
      <c r="AY121" s="19" t="s">
        <v>157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9" t="s">
        <v>81</v>
      </c>
      <c r="BK121" s="242">
        <f>ROUND(I121*H121,2)</f>
        <v>0</v>
      </c>
      <c r="BL121" s="19" t="s">
        <v>164</v>
      </c>
      <c r="BM121" s="241" t="s">
        <v>497</v>
      </c>
    </row>
    <row r="122" s="2" customFormat="1" ht="16.5" customHeight="1">
      <c r="A122" s="40"/>
      <c r="B122" s="41"/>
      <c r="C122" s="229" t="s">
        <v>337</v>
      </c>
      <c r="D122" s="229" t="s">
        <v>160</v>
      </c>
      <c r="E122" s="230" t="s">
        <v>2268</v>
      </c>
      <c r="F122" s="231" t="s">
        <v>2269</v>
      </c>
      <c r="G122" s="232" t="s">
        <v>204</v>
      </c>
      <c r="H122" s="233">
        <v>25</v>
      </c>
      <c r="I122" s="234"/>
      <c r="J122" s="235">
        <f>ROUND(I122*H122,2)</f>
        <v>0</v>
      </c>
      <c r="K122" s="236"/>
      <c r="L122" s="46"/>
      <c r="M122" s="237" t="s">
        <v>19</v>
      </c>
      <c r="N122" s="238" t="s">
        <v>45</v>
      </c>
      <c r="O122" s="86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1" t="s">
        <v>164</v>
      </c>
      <c r="AT122" s="241" t="s">
        <v>160</v>
      </c>
      <c r="AU122" s="241" t="s">
        <v>81</v>
      </c>
      <c r="AY122" s="19" t="s">
        <v>157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9" t="s">
        <v>81</v>
      </c>
      <c r="BK122" s="242">
        <f>ROUND(I122*H122,2)</f>
        <v>0</v>
      </c>
      <c r="BL122" s="19" t="s">
        <v>164</v>
      </c>
      <c r="BM122" s="241" t="s">
        <v>506</v>
      </c>
    </row>
    <row r="123" s="2" customFormat="1" ht="16.5" customHeight="1">
      <c r="A123" s="40"/>
      <c r="B123" s="41"/>
      <c r="C123" s="229" t="s">
        <v>341</v>
      </c>
      <c r="D123" s="229" t="s">
        <v>160</v>
      </c>
      <c r="E123" s="230" t="s">
        <v>2270</v>
      </c>
      <c r="F123" s="231" t="s">
        <v>2271</v>
      </c>
      <c r="G123" s="232" t="s">
        <v>204</v>
      </c>
      <c r="H123" s="233">
        <v>45</v>
      </c>
      <c r="I123" s="234"/>
      <c r="J123" s="235">
        <f>ROUND(I123*H123,2)</f>
        <v>0</v>
      </c>
      <c r="K123" s="236"/>
      <c r="L123" s="46"/>
      <c r="M123" s="237" t="s">
        <v>19</v>
      </c>
      <c r="N123" s="238" t="s">
        <v>45</v>
      </c>
      <c r="O123" s="86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1" t="s">
        <v>164</v>
      </c>
      <c r="AT123" s="241" t="s">
        <v>160</v>
      </c>
      <c r="AU123" s="241" t="s">
        <v>81</v>
      </c>
      <c r="AY123" s="19" t="s">
        <v>157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81</v>
      </c>
      <c r="BK123" s="242">
        <f>ROUND(I123*H123,2)</f>
        <v>0</v>
      </c>
      <c r="BL123" s="19" t="s">
        <v>164</v>
      </c>
      <c r="BM123" s="241" t="s">
        <v>514</v>
      </c>
    </row>
    <row r="124" s="2" customFormat="1" ht="16.5" customHeight="1">
      <c r="A124" s="40"/>
      <c r="B124" s="41"/>
      <c r="C124" s="229" t="s">
        <v>345</v>
      </c>
      <c r="D124" s="229" t="s">
        <v>160</v>
      </c>
      <c r="E124" s="230" t="s">
        <v>2272</v>
      </c>
      <c r="F124" s="231" t="s">
        <v>2273</v>
      </c>
      <c r="G124" s="232" t="s">
        <v>204</v>
      </c>
      <c r="H124" s="233">
        <v>120</v>
      </c>
      <c r="I124" s="234"/>
      <c r="J124" s="235">
        <f>ROUND(I124*H124,2)</f>
        <v>0</v>
      </c>
      <c r="K124" s="236"/>
      <c r="L124" s="46"/>
      <c r="M124" s="237" t="s">
        <v>19</v>
      </c>
      <c r="N124" s="238" t="s">
        <v>45</v>
      </c>
      <c r="O124" s="86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164</v>
      </c>
      <c r="AT124" s="241" t="s">
        <v>160</v>
      </c>
      <c r="AU124" s="241" t="s">
        <v>81</v>
      </c>
      <c r="AY124" s="19" t="s">
        <v>157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81</v>
      </c>
      <c r="BK124" s="242">
        <f>ROUND(I124*H124,2)</f>
        <v>0</v>
      </c>
      <c r="BL124" s="19" t="s">
        <v>164</v>
      </c>
      <c r="BM124" s="241" t="s">
        <v>524</v>
      </c>
    </row>
    <row r="125" s="2" customFormat="1" ht="16.5" customHeight="1">
      <c r="A125" s="40"/>
      <c r="B125" s="41"/>
      <c r="C125" s="229" t="s">
        <v>349</v>
      </c>
      <c r="D125" s="229" t="s">
        <v>160</v>
      </c>
      <c r="E125" s="230" t="s">
        <v>2274</v>
      </c>
      <c r="F125" s="231" t="s">
        <v>2275</v>
      </c>
      <c r="G125" s="232" t="s">
        <v>204</v>
      </c>
      <c r="H125" s="233">
        <v>20</v>
      </c>
      <c r="I125" s="234"/>
      <c r="J125" s="235">
        <f>ROUND(I125*H125,2)</f>
        <v>0</v>
      </c>
      <c r="K125" s="236"/>
      <c r="L125" s="46"/>
      <c r="M125" s="237" t="s">
        <v>19</v>
      </c>
      <c r="N125" s="238" t="s">
        <v>45</v>
      </c>
      <c r="O125" s="86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1" t="s">
        <v>164</v>
      </c>
      <c r="AT125" s="241" t="s">
        <v>160</v>
      </c>
      <c r="AU125" s="241" t="s">
        <v>81</v>
      </c>
      <c r="AY125" s="19" t="s">
        <v>157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9" t="s">
        <v>81</v>
      </c>
      <c r="BK125" s="242">
        <f>ROUND(I125*H125,2)</f>
        <v>0</v>
      </c>
      <c r="BL125" s="19" t="s">
        <v>164</v>
      </c>
      <c r="BM125" s="241" t="s">
        <v>533</v>
      </c>
    </row>
    <row r="126" s="2" customFormat="1" ht="16.5" customHeight="1">
      <c r="A126" s="40"/>
      <c r="B126" s="41"/>
      <c r="C126" s="229" t="s">
        <v>353</v>
      </c>
      <c r="D126" s="229" t="s">
        <v>160</v>
      </c>
      <c r="E126" s="230" t="s">
        <v>2276</v>
      </c>
      <c r="F126" s="231" t="s">
        <v>2277</v>
      </c>
      <c r="G126" s="232" t="s">
        <v>204</v>
      </c>
      <c r="H126" s="233">
        <v>450</v>
      </c>
      <c r="I126" s="234"/>
      <c r="J126" s="235">
        <f>ROUND(I126*H126,2)</f>
        <v>0</v>
      </c>
      <c r="K126" s="236"/>
      <c r="L126" s="46"/>
      <c r="M126" s="237" t="s">
        <v>19</v>
      </c>
      <c r="N126" s="238" t="s">
        <v>45</v>
      </c>
      <c r="O126" s="86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1" t="s">
        <v>164</v>
      </c>
      <c r="AT126" s="241" t="s">
        <v>160</v>
      </c>
      <c r="AU126" s="241" t="s">
        <v>81</v>
      </c>
      <c r="AY126" s="19" t="s">
        <v>157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81</v>
      </c>
      <c r="BK126" s="242">
        <f>ROUND(I126*H126,2)</f>
        <v>0</v>
      </c>
      <c r="BL126" s="19" t="s">
        <v>164</v>
      </c>
      <c r="BM126" s="241" t="s">
        <v>544</v>
      </c>
    </row>
    <row r="127" s="2" customFormat="1" ht="16.5" customHeight="1">
      <c r="A127" s="40"/>
      <c r="B127" s="41"/>
      <c r="C127" s="229" t="s">
        <v>359</v>
      </c>
      <c r="D127" s="229" t="s">
        <v>160</v>
      </c>
      <c r="E127" s="230" t="s">
        <v>2278</v>
      </c>
      <c r="F127" s="231" t="s">
        <v>2279</v>
      </c>
      <c r="G127" s="232" t="s">
        <v>204</v>
      </c>
      <c r="H127" s="233">
        <v>290</v>
      </c>
      <c r="I127" s="234"/>
      <c r="J127" s="235">
        <f>ROUND(I127*H127,2)</f>
        <v>0</v>
      </c>
      <c r="K127" s="236"/>
      <c r="L127" s="46"/>
      <c r="M127" s="237" t="s">
        <v>19</v>
      </c>
      <c r="N127" s="238" t="s">
        <v>45</v>
      </c>
      <c r="O127" s="86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164</v>
      </c>
      <c r="AT127" s="241" t="s">
        <v>160</v>
      </c>
      <c r="AU127" s="241" t="s">
        <v>81</v>
      </c>
      <c r="AY127" s="19" t="s">
        <v>157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81</v>
      </c>
      <c r="BK127" s="242">
        <f>ROUND(I127*H127,2)</f>
        <v>0</v>
      </c>
      <c r="BL127" s="19" t="s">
        <v>164</v>
      </c>
      <c r="BM127" s="241" t="s">
        <v>552</v>
      </c>
    </row>
    <row r="128" s="2" customFormat="1" ht="16.5" customHeight="1">
      <c r="A128" s="40"/>
      <c r="B128" s="41"/>
      <c r="C128" s="229" t="s">
        <v>365</v>
      </c>
      <c r="D128" s="229" t="s">
        <v>160</v>
      </c>
      <c r="E128" s="230" t="s">
        <v>2280</v>
      </c>
      <c r="F128" s="231" t="s">
        <v>2281</v>
      </c>
      <c r="G128" s="232" t="s">
        <v>204</v>
      </c>
      <c r="H128" s="233">
        <v>200</v>
      </c>
      <c r="I128" s="234"/>
      <c r="J128" s="235">
        <f>ROUND(I128*H128,2)</f>
        <v>0</v>
      </c>
      <c r="K128" s="236"/>
      <c r="L128" s="46"/>
      <c r="M128" s="237" t="s">
        <v>19</v>
      </c>
      <c r="N128" s="238" t="s">
        <v>45</v>
      </c>
      <c r="O128" s="86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1" t="s">
        <v>164</v>
      </c>
      <c r="AT128" s="241" t="s">
        <v>160</v>
      </c>
      <c r="AU128" s="241" t="s">
        <v>81</v>
      </c>
      <c r="AY128" s="19" t="s">
        <v>157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81</v>
      </c>
      <c r="BK128" s="242">
        <f>ROUND(I128*H128,2)</f>
        <v>0</v>
      </c>
      <c r="BL128" s="19" t="s">
        <v>164</v>
      </c>
      <c r="BM128" s="241" t="s">
        <v>561</v>
      </c>
    </row>
    <row r="129" s="2" customFormat="1" ht="21.75" customHeight="1">
      <c r="A129" s="40"/>
      <c r="B129" s="41"/>
      <c r="C129" s="229" t="s">
        <v>369</v>
      </c>
      <c r="D129" s="229" t="s">
        <v>160</v>
      </c>
      <c r="E129" s="230" t="s">
        <v>2282</v>
      </c>
      <c r="F129" s="231" t="s">
        <v>2283</v>
      </c>
      <c r="G129" s="232" t="s">
        <v>204</v>
      </c>
      <c r="H129" s="233">
        <v>25</v>
      </c>
      <c r="I129" s="234"/>
      <c r="J129" s="235">
        <f>ROUND(I129*H129,2)</f>
        <v>0</v>
      </c>
      <c r="K129" s="236"/>
      <c r="L129" s="46"/>
      <c r="M129" s="237" t="s">
        <v>19</v>
      </c>
      <c r="N129" s="238" t="s">
        <v>45</v>
      </c>
      <c r="O129" s="86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1" t="s">
        <v>164</v>
      </c>
      <c r="AT129" s="241" t="s">
        <v>160</v>
      </c>
      <c r="AU129" s="241" t="s">
        <v>81</v>
      </c>
      <c r="AY129" s="19" t="s">
        <v>157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9" t="s">
        <v>81</v>
      </c>
      <c r="BK129" s="242">
        <f>ROUND(I129*H129,2)</f>
        <v>0</v>
      </c>
      <c r="BL129" s="19" t="s">
        <v>164</v>
      </c>
      <c r="BM129" s="241" t="s">
        <v>569</v>
      </c>
    </row>
    <row r="130" s="2" customFormat="1" ht="16.5" customHeight="1">
      <c r="A130" s="40"/>
      <c r="B130" s="41"/>
      <c r="C130" s="229" t="s">
        <v>373</v>
      </c>
      <c r="D130" s="229" t="s">
        <v>160</v>
      </c>
      <c r="E130" s="230" t="s">
        <v>2284</v>
      </c>
      <c r="F130" s="231" t="s">
        <v>2285</v>
      </c>
      <c r="G130" s="232" t="s">
        <v>204</v>
      </c>
      <c r="H130" s="233">
        <v>1125</v>
      </c>
      <c r="I130" s="234"/>
      <c r="J130" s="235">
        <f>ROUND(I130*H130,2)</f>
        <v>0</v>
      </c>
      <c r="K130" s="236"/>
      <c r="L130" s="46"/>
      <c r="M130" s="237" t="s">
        <v>19</v>
      </c>
      <c r="N130" s="238" t="s">
        <v>45</v>
      </c>
      <c r="O130" s="86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1" t="s">
        <v>164</v>
      </c>
      <c r="AT130" s="241" t="s">
        <v>160</v>
      </c>
      <c r="AU130" s="241" t="s">
        <v>81</v>
      </c>
      <c r="AY130" s="19" t="s">
        <v>157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9" t="s">
        <v>81</v>
      </c>
      <c r="BK130" s="242">
        <f>ROUND(I130*H130,2)</f>
        <v>0</v>
      </c>
      <c r="BL130" s="19" t="s">
        <v>164</v>
      </c>
      <c r="BM130" s="241" t="s">
        <v>578</v>
      </c>
    </row>
    <row r="131" s="2" customFormat="1" ht="16.5" customHeight="1">
      <c r="A131" s="40"/>
      <c r="B131" s="41"/>
      <c r="C131" s="229" t="s">
        <v>378</v>
      </c>
      <c r="D131" s="229" t="s">
        <v>160</v>
      </c>
      <c r="E131" s="230" t="s">
        <v>2286</v>
      </c>
      <c r="F131" s="231" t="s">
        <v>2287</v>
      </c>
      <c r="G131" s="232" t="s">
        <v>204</v>
      </c>
      <c r="H131" s="233">
        <v>35</v>
      </c>
      <c r="I131" s="234"/>
      <c r="J131" s="235">
        <f>ROUND(I131*H131,2)</f>
        <v>0</v>
      </c>
      <c r="K131" s="236"/>
      <c r="L131" s="46"/>
      <c r="M131" s="237" t="s">
        <v>19</v>
      </c>
      <c r="N131" s="238" t="s">
        <v>45</v>
      </c>
      <c r="O131" s="86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1" t="s">
        <v>164</v>
      </c>
      <c r="AT131" s="241" t="s">
        <v>160</v>
      </c>
      <c r="AU131" s="241" t="s">
        <v>81</v>
      </c>
      <c r="AY131" s="19" t="s">
        <v>157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81</v>
      </c>
      <c r="BK131" s="242">
        <f>ROUND(I131*H131,2)</f>
        <v>0</v>
      </c>
      <c r="BL131" s="19" t="s">
        <v>164</v>
      </c>
      <c r="BM131" s="241" t="s">
        <v>588</v>
      </c>
    </row>
    <row r="132" s="2" customFormat="1" ht="16.5" customHeight="1">
      <c r="A132" s="40"/>
      <c r="B132" s="41"/>
      <c r="C132" s="229" t="s">
        <v>384</v>
      </c>
      <c r="D132" s="229" t="s">
        <v>160</v>
      </c>
      <c r="E132" s="230" t="s">
        <v>2288</v>
      </c>
      <c r="F132" s="231" t="s">
        <v>2289</v>
      </c>
      <c r="G132" s="232" t="s">
        <v>204</v>
      </c>
      <c r="H132" s="233">
        <v>40</v>
      </c>
      <c r="I132" s="234"/>
      <c r="J132" s="235">
        <f>ROUND(I132*H132,2)</f>
        <v>0</v>
      </c>
      <c r="K132" s="236"/>
      <c r="L132" s="46"/>
      <c r="M132" s="237" t="s">
        <v>19</v>
      </c>
      <c r="N132" s="238" t="s">
        <v>45</v>
      </c>
      <c r="O132" s="86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1" t="s">
        <v>164</v>
      </c>
      <c r="AT132" s="241" t="s">
        <v>160</v>
      </c>
      <c r="AU132" s="241" t="s">
        <v>81</v>
      </c>
      <c r="AY132" s="19" t="s">
        <v>157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81</v>
      </c>
      <c r="BK132" s="242">
        <f>ROUND(I132*H132,2)</f>
        <v>0</v>
      </c>
      <c r="BL132" s="19" t="s">
        <v>164</v>
      </c>
      <c r="BM132" s="241" t="s">
        <v>596</v>
      </c>
    </row>
    <row r="133" s="2" customFormat="1" ht="16.5" customHeight="1">
      <c r="A133" s="40"/>
      <c r="B133" s="41"/>
      <c r="C133" s="229" t="s">
        <v>391</v>
      </c>
      <c r="D133" s="229" t="s">
        <v>160</v>
      </c>
      <c r="E133" s="230" t="s">
        <v>2290</v>
      </c>
      <c r="F133" s="231" t="s">
        <v>2291</v>
      </c>
      <c r="G133" s="232" t="s">
        <v>204</v>
      </c>
      <c r="H133" s="233">
        <v>75</v>
      </c>
      <c r="I133" s="234"/>
      <c r="J133" s="235">
        <f>ROUND(I133*H133,2)</f>
        <v>0</v>
      </c>
      <c r="K133" s="236"/>
      <c r="L133" s="46"/>
      <c r="M133" s="237" t="s">
        <v>19</v>
      </c>
      <c r="N133" s="238" t="s">
        <v>45</v>
      </c>
      <c r="O133" s="86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164</v>
      </c>
      <c r="AT133" s="241" t="s">
        <v>160</v>
      </c>
      <c r="AU133" s="241" t="s">
        <v>81</v>
      </c>
      <c r="AY133" s="19" t="s">
        <v>157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9" t="s">
        <v>81</v>
      </c>
      <c r="BK133" s="242">
        <f>ROUND(I133*H133,2)</f>
        <v>0</v>
      </c>
      <c r="BL133" s="19" t="s">
        <v>164</v>
      </c>
      <c r="BM133" s="241" t="s">
        <v>604</v>
      </c>
    </row>
    <row r="134" s="2" customFormat="1" ht="16.5" customHeight="1">
      <c r="A134" s="40"/>
      <c r="B134" s="41"/>
      <c r="C134" s="229" t="s">
        <v>395</v>
      </c>
      <c r="D134" s="229" t="s">
        <v>160</v>
      </c>
      <c r="E134" s="230" t="s">
        <v>2292</v>
      </c>
      <c r="F134" s="231" t="s">
        <v>2293</v>
      </c>
      <c r="G134" s="232" t="s">
        <v>1104</v>
      </c>
      <c r="H134" s="233">
        <v>45</v>
      </c>
      <c r="I134" s="234"/>
      <c r="J134" s="235">
        <f>ROUND(I134*H134,2)</f>
        <v>0</v>
      </c>
      <c r="K134" s="236"/>
      <c r="L134" s="46"/>
      <c r="M134" s="237" t="s">
        <v>19</v>
      </c>
      <c r="N134" s="238" t="s">
        <v>45</v>
      </c>
      <c r="O134" s="86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164</v>
      </c>
      <c r="AT134" s="241" t="s">
        <v>160</v>
      </c>
      <c r="AU134" s="241" t="s">
        <v>81</v>
      </c>
      <c r="AY134" s="19" t="s">
        <v>157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81</v>
      </c>
      <c r="BK134" s="242">
        <f>ROUND(I134*H134,2)</f>
        <v>0</v>
      </c>
      <c r="BL134" s="19" t="s">
        <v>164</v>
      </c>
      <c r="BM134" s="241" t="s">
        <v>614</v>
      </c>
    </row>
    <row r="135" s="2" customFormat="1" ht="16.5" customHeight="1">
      <c r="A135" s="40"/>
      <c r="B135" s="41"/>
      <c r="C135" s="229" t="s">
        <v>399</v>
      </c>
      <c r="D135" s="229" t="s">
        <v>160</v>
      </c>
      <c r="E135" s="230" t="s">
        <v>2294</v>
      </c>
      <c r="F135" s="231" t="s">
        <v>2295</v>
      </c>
      <c r="G135" s="232" t="s">
        <v>1104</v>
      </c>
      <c r="H135" s="233">
        <v>4</v>
      </c>
      <c r="I135" s="234"/>
      <c r="J135" s="235">
        <f>ROUND(I135*H135,2)</f>
        <v>0</v>
      </c>
      <c r="K135" s="236"/>
      <c r="L135" s="46"/>
      <c r="M135" s="237" t="s">
        <v>19</v>
      </c>
      <c r="N135" s="238" t="s">
        <v>45</v>
      </c>
      <c r="O135" s="86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1" t="s">
        <v>164</v>
      </c>
      <c r="AT135" s="241" t="s">
        <v>160</v>
      </c>
      <c r="AU135" s="241" t="s">
        <v>81</v>
      </c>
      <c r="AY135" s="19" t="s">
        <v>157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9" t="s">
        <v>81</v>
      </c>
      <c r="BK135" s="242">
        <f>ROUND(I135*H135,2)</f>
        <v>0</v>
      </c>
      <c r="BL135" s="19" t="s">
        <v>164</v>
      </c>
      <c r="BM135" s="241" t="s">
        <v>625</v>
      </c>
    </row>
    <row r="136" s="2" customFormat="1" ht="16.5" customHeight="1">
      <c r="A136" s="40"/>
      <c r="B136" s="41"/>
      <c r="C136" s="229" t="s">
        <v>405</v>
      </c>
      <c r="D136" s="229" t="s">
        <v>160</v>
      </c>
      <c r="E136" s="230" t="s">
        <v>2296</v>
      </c>
      <c r="F136" s="231" t="s">
        <v>2297</v>
      </c>
      <c r="G136" s="232" t="s">
        <v>1104</v>
      </c>
      <c r="H136" s="233">
        <v>190</v>
      </c>
      <c r="I136" s="234"/>
      <c r="J136" s="235">
        <f>ROUND(I136*H136,2)</f>
        <v>0</v>
      </c>
      <c r="K136" s="236"/>
      <c r="L136" s="46"/>
      <c r="M136" s="237" t="s">
        <v>19</v>
      </c>
      <c r="N136" s="238" t="s">
        <v>45</v>
      </c>
      <c r="O136" s="86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1" t="s">
        <v>164</v>
      </c>
      <c r="AT136" s="241" t="s">
        <v>160</v>
      </c>
      <c r="AU136" s="241" t="s">
        <v>81</v>
      </c>
      <c r="AY136" s="19" t="s">
        <v>157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9" t="s">
        <v>81</v>
      </c>
      <c r="BK136" s="242">
        <f>ROUND(I136*H136,2)</f>
        <v>0</v>
      </c>
      <c r="BL136" s="19" t="s">
        <v>164</v>
      </c>
      <c r="BM136" s="241" t="s">
        <v>635</v>
      </c>
    </row>
    <row r="137" s="2" customFormat="1" ht="66.75" customHeight="1">
      <c r="A137" s="40"/>
      <c r="B137" s="41"/>
      <c r="C137" s="229" t="s">
        <v>409</v>
      </c>
      <c r="D137" s="229" t="s">
        <v>160</v>
      </c>
      <c r="E137" s="230" t="s">
        <v>2298</v>
      </c>
      <c r="F137" s="231" t="s">
        <v>2299</v>
      </c>
      <c r="G137" s="232" t="s">
        <v>1104</v>
      </c>
      <c r="H137" s="233">
        <v>2</v>
      </c>
      <c r="I137" s="234"/>
      <c r="J137" s="235">
        <f>ROUND(I137*H137,2)</f>
        <v>0</v>
      </c>
      <c r="K137" s="236"/>
      <c r="L137" s="46"/>
      <c r="M137" s="237" t="s">
        <v>19</v>
      </c>
      <c r="N137" s="238" t="s">
        <v>45</v>
      </c>
      <c r="O137" s="86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1" t="s">
        <v>164</v>
      </c>
      <c r="AT137" s="241" t="s">
        <v>160</v>
      </c>
      <c r="AU137" s="241" t="s">
        <v>81</v>
      </c>
      <c r="AY137" s="19" t="s">
        <v>157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9" t="s">
        <v>81</v>
      </c>
      <c r="BK137" s="242">
        <f>ROUND(I137*H137,2)</f>
        <v>0</v>
      </c>
      <c r="BL137" s="19" t="s">
        <v>164</v>
      </c>
      <c r="BM137" s="241" t="s">
        <v>645</v>
      </c>
    </row>
    <row r="138" s="2" customFormat="1" ht="21.75" customHeight="1">
      <c r="A138" s="40"/>
      <c r="B138" s="41"/>
      <c r="C138" s="229" t="s">
        <v>413</v>
      </c>
      <c r="D138" s="229" t="s">
        <v>160</v>
      </c>
      <c r="E138" s="230" t="s">
        <v>2300</v>
      </c>
      <c r="F138" s="231" t="s">
        <v>2301</v>
      </c>
      <c r="G138" s="232" t="s">
        <v>204</v>
      </c>
      <c r="H138" s="233">
        <v>50</v>
      </c>
      <c r="I138" s="234"/>
      <c r="J138" s="235">
        <f>ROUND(I138*H138,2)</f>
        <v>0</v>
      </c>
      <c r="K138" s="236"/>
      <c r="L138" s="46"/>
      <c r="M138" s="237" t="s">
        <v>19</v>
      </c>
      <c r="N138" s="238" t="s">
        <v>45</v>
      </c>
      <c r="O138" s="86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1" t="s">
        <v>164</v>
      </c>
      <c r="AT138" s="241" t="s">
        <v>160</v>
      </c>
      <c r="AU138" s="241" t="s">
        <v>81</v>
      </c>
      <c r="AY138" s="19" t="s">
        <v>157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81</v>
      </c>
      <c r="BK138" s="242">
        <f>ROUND(I138*H138,2)</f>
        <v>0</v>
      </c>
      <c r="BL138" s="19" t="s">
        <v>164</v>
      </c>
      <c r="BM138" s="241" t="s">
        <v>1456</v>
      </c>
    </row>
    <row r="139" s="2" customFormat="1" ht="21.75" customHeight="1">
      <c r="A139" s="40"/>
      <c r="B139" s="41"/>
      <c r="C139" s="229" t="s">
        <v>417</v>
      </c>
      <c r="D139" s="229" t="s">
        <v>160</v>
      </c>
      <c r="E139" s="230" t="s">
        <v>2302</v>
      </c>
      <c r="F139" s="231" t="s">
        <v>2303</v>
      </c>
      <c r="G139" s="232" t="s">
        <v>204</v>
      </c>
      <c r="H139" s="233">
        <v>50</v>
      </c>
      <c r="I139" s="234"/>
      <c r="J139" s="235">
        <f>ROUND(I139*H139,2)</f>
        <v>0</v>
      </c>
      <c r="K139" s="236"/>
      <c r="L139" s="46"/>
      <c r="M139" s="237" t="s">
        <v>19</v>
      </c>
      <c r="N139" s="238" t="s">
        <v>45</v>
      </c>
      <c r="O139" s="86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1" t="s">
        <v>164</v>
      </c>
      <c r="AT139" s="241" t="s">
        <v>160</v>
      </c>
      <c r="AU139" s="241" t="s">
        <v>81</v>
      </c>
      <c r="AY139" s="19" t="s">
        <v>157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9" t="s">
        <v>81</v>
      </c>
      <c r="BK139" s="242">
        <f>ROUND(I139*H139,2)</f>
        <v>0</v>
      </c>
      <c r="BL139" s="19" t="s">
        <v>164</v>
      </c>
      <c r="BM139" s="241" t="s">
        <v>1467</v>
      </c>
    </row>
    <row r="140" s="2" customFormat="1" ht="16.5" customHeight="1">
      <c r="A140" s="40"/>
      <c r="B140" s="41"/>
      <c r="C140" s="229" t="s">
        <v>421</v>
      </c>
      <c r="D140" s="229" t="s">
        <v>160</v>
      </c>
      <c r="E140" s="230" t="s">
        <v>2304</v>
      </c>
      <c r="F140" s="231" t="s">
        <v>2305</v>
      </c>
      <c r="G140" s="232" t="s">
        <v>204</v>
      </c>
      <c r="H140" s="233">
        <v>20</v>
      </c>
      <c r="I140" s="234"/>
      <c r="J140" s="235">
        <f>ROUND(I140*H140,2)</f>
        <v>0</v>
      </c>
      <c r="K140" s="236"/>
      <c r="L140" s="46"/>
      <c r="M140" s="237" t="s">
        <v>19</v>
      </c>
      <c r="N140" s="238" t="s">
        <v>45</v>
      </c>
      <c r="O140" s="86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1" t="s">
        <v>164</v>
      </c>
      <c r="AT140" s="241" t="s">
        <v>160</v>
      </c>
      <c r="AU140" s="241" t="s">
        <v>81</v>
      </c>
      <c r="AY140" s="19" t="s">
        <v>157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9" t="s">
        <v>81</v>
      </c>
      <c r="BK140" s="242">
        <f>ROUND(I140*H140,2)</f>
        <v>0</v>
      </c>
      <c r="BL140" s="19" t="s">
        <v>164</v>
      </c>
      <c r="BM140" s="241" t="s">
        <v>1476</v>
      </c>
    </row>
    <row r="141" s="2" customFormat="1" ht="16.5" customHeight="1">
      <c r="A141" s="40"/>
      <c r="B141" s="41"/>
      <c r="C141" s="229" t="s">
        <v>426</v>
      </c>
      <c r="D141" s="229" t="s">
        <v>160</v>
      </c>
      <c r="E141" s="230" t="s">
        <v>2306</v>
      </c>
      <c r="F141" s="231" t="s">
        <v>2307</v>
      </c>
      <c r="G141" s="232" t="s">
        <v>204</v>
      </c>
      <c r="H141" s="233">
        <v>20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45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164</v>
      </c>
      <c r="AT141" s="241" t="s">
        <v>160</v>
      </c>
      <c r="AU141" s="241" t="s">
        <v>81</v>
      </c>
      <c r="AY141" s="19" t="s">
        <v>157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81</v>
      </c>
      <c r="BK141" s="242">
        <f>ROUND(I141*H141,2)</f>
        <v>0</v>
      </c>
      <c r="BL141" s="19" t="s">
        <v>164</v>
      </c>
      <c r="BM141" s="241" t="s">
        <v>1484</v>
      </c>
    </row>
    <row r="142" s="12" customFormat="1" ht="25.92" customHeight="1">
      <c r="A142" s="12"/>
      <c r="B142" s="213"/>
      <c r="C142" s="214"/>
      <c r="D142" s="215" t="s">
        <v>73</v>
      </c>
      <c r="E142" s="216" t="s">
        <v>2308</v>
      </c>
      <c r="F142" s="216" t="s">
        <v>2309</v>
      </c>
      <c r="G142" s="214"/>
      <c r="H142" s="214"/>
      <c r="I142" s="217"/>
      <c r="J142" s="218">
        <f>BK142</f>
        <v>0</v>
      </c>
      <c r="K142" s="214"/>
      <c r="L142" s="219"/>
      <c r="M142" s="220"/>
      <c r="N142" s="221"/>
      <c r="O142" s="221"/>
      <c r="P142" s="222">
        <f>SUM(P143:P149)</f>
        <v>0</v>
      </c>
      <c r="Q142" s="221"/>
      <c r="R142" s="222">
        <f>SUM(R143:R149)</f>
        <v>0</v>
      </c>
      <c r="S142" s="221"/>
      <c r="T142" s="223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81</v>
      </c>
      <c r="AT142" s="225" t="s">
        <v>73</v>
      </c>
      <c r="AU142" s="225" t="s">
        <v>74</v>
      </c>
      <c r="AY142" s="224" t="s">
        <v>157</v>
      </c>
      <c r="BK142" s="226">
        <f>SUM(BK143:BK149)</f>
        <v>0</v>
      </c>
    </row>
    <row r="143" s="2" customFormat="1" ht="66.75" customHeight="1">
      <c r="A143" s="40"/>
      <c r="B143" s="41"/>
      <c r="C143" s="229" t="s">
        <v>431</v>
      </c>
      <c r="D143" s="229" t="s">
        <v>160</v>
      </c>
      <c r="E143" s="230" t="s">
        <v>2310</v>
      </c>
      <c r="F143" s="231" t="s">
        <v>2311</v>
      </c>
      <c r="G143" s="232" t="s">
        <v>1104</v>
      </c>
      <c r="H143" s="233">
        <v>1</v>
      </c>
      <c r="I143" s="234"/>
      <c r="J143" s="235">
        <f>ROUND(I143*H143,2)</f>
        <v>0</v>
      </c>
      <c r="K143" s="236"/>
      <c r="L143" s="46"/>
      <c r="M143" s="237" t="s">
        <v>19</v>
      </c>
      <c r="N143" s="238" t="s">
        <v>45</v>
      </c>
      <c r="O143" s="86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1" t="s">
        <v>164</v>
      </c>
      <c r="AT143" s="241" t="s">
        <v>160</v>
      </c>
      <c r="AU143" s="241" t="s">
        <v>81</v>
      </c>
      <c r="AY143" s="19" t="s">
        <v>157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9" t="s">
        <v>81</v>
      </c>
      <c r="BK143" s="242">
        <f>ROUND(I143*H143,2)</f>
        <v>0</v>
      </c>
      <c r="BL143" s="19" t="s">
        <v>164</v>
      </c>
      <c r="BM143" s="241" t="s">
        <v>1492</v>
      </c>
    </row>
    <row r="144" s="2" customFormat="1" ht="44.25" customHeight="1">
      <c r="A144" s="40"/>
      <c r="B144" s="41"/>
      <c r="C144" s="229" t="s">
        <v>435</v>
      </c>
      <c r="D144" s="229" t="s">
        <v>160</v>
      </c>
      <c r="E144" s="230" t="s">
        <v>2312</v>
      </c>
      <c r="F144" s="231" t="s">
        <v>2313</v>
      </c>
      <c r="G144" s="232" t="s">
        <v>1104</v>
      </c>
      <c r="H144" s="233">
        <v>1</v>
      </c>
      <c r="I144" s="234"/>
      <c r="J144" s="235">
        <f>ROUND(I144*H144,2)</f>
        <v>0</v>
      </c>
      <c r="K144" s="236"/>
      <c r="L144" s="46"/>
      <c r="M144" s="237" t="s">
        <v>19</v>
      </c>
      <c r="N144" s="238" t="s">
        <v>45</v>
      </c>
      <c r="O144" s="86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1" t="s">
        <v>164</v>
      </c>
      <c r="AT144" s="241" t="s">
        <v>160</v>
      </c>
      <c r="AU144" s="241" t="s">
        <v>81</v>
      </c>
      <c r="AY144" s="19" t="s">
        <v>157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81</v>
      </c>
      <c r="BK144" s="242">
        <f>ROUND(I144*H144,2)</f>
        <v>0</v>
      </c>
      <c r="BL144" s="19" t="s">
        <v>164</v>
      </c>
      <c r="BM144" s="241" t="s">
        <v>1500</v>
      </c>
    </row>
    <row r="145" s="2" customFormat="1" ht="44.25" customHeight="1">
      <c r="A145" s="40"/>
      <c r="B145" s="41"/>
      <c r="C145" s="229" t="s">
        <v>442</v>
      </c>
      <c r="D145" s="229" t="s">
        <v>160</v>
      </c>
      <c r="E145" s="230" t="s">
        <v>2314</v>
      </c>
      <c r="F145" s="231" t="s">
        <v>2315</v>
      </c>
      <c r="G145" s="232" t="s">
        <v>1104</v>
      </c>
      <c r="H145" s="233">
        <v>1</v>
      </c>
      <c r="I145" s="234"/>
      <c r="J145" s="235">
        <f>ROUND(I145*H145,2)</f>
        <v>0</v>
      </c>
      <c r="K145" s="236"/>
      <c r="L145" s="46"/>
      <c r="M145" s="237" t="s">
        <v>19</v>
      </c>
      <c r="N145" s="238" t="s">
        <v>45</v>
      </c>
      <c r="O145" s="86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1" t="s">
        <v>164</v>
      </c>
      <c r="AT145" s="241" t="s">
        <v>160</v>
      </c>
      <c r="AU145" s="241" t="s">
        <v>81</v>
      </c>
      <c r="AY145" s="19" t="s">
        <v>157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81</v>
      </c>
      <c r="BK145" s="242">
        <f>ROUND(I145*H145,2)</f>
        <v>0</v>
      </c>
      <c r="BL145" s="19" t="s">
        <v>164</v>
      </c>
      <c r="BM145" s="241" t="s">
        <v>1504</v>
      </c>
    </row>
    <row r="146" s="2" customFormat="1" ht="44.25" customHeight="1">
      <c r="A146" s="40"/>
      <c r="B146" s="41"/>
      <c r="C146" s="229" t="s">
        <v>446</v>
      </c>
      <c r="D146" s="229" t="s">
        <v>160</v>
      </c>
      <c r="E146" s="230" t="s">
        <v>2316</v>
      </c>
      <c r="F146" s="231" t="s">
        <v>2317</v>
      </c>
      <c r="G146" s="232" t="s">
        <v>1104</v>
      </c>
      <c r="H146" s="233">
        <v>1</v>
      </c>
      <c r="I146" s="234"/>
      <c r="J146" s="235">
        <f>ROUND(I146*H146,2)</f>
        <v>0</v>
      </c>
      <c r="K146" s="236"/>
      <c r="L146" s="46"/>
      <c r="M146" s="237" t="s">
        <v>19</v>
      </c>
      <c r="N146" s="238" t="s">
        <v>45</v>
      </c>
      <c r="O146" s="86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164</v>
      </c>
      <c r="AT146" s="241" t="s">
        <v>160</v>
      </c>
      <c r="AU146" s="241" t="s">
        <v>81</v>
      </c>
      <c r="AY146" s="19" t="s">
        <v>157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81</v>
      </c>
      <c r="BK146" s="242">
        <f>ROUND(I146*H146,2)</f>
        <v>0</v>
      </c>
      <c r="BL146" s="19" t="s">
        <v>164</v>
      </c>
      <c r="BM146" s="241" t="s">
        <v>1513</v>
      </c>
    </row>
    <row r="147" s="2" customFormat="1" ht="21.75" customHeight="1">
      <c r="A147" s="40"/>
      <c r="B147" s="41"/>
      <c r="C147" s="229" t="s">
        <v>453</v>
      </c>
      <c r="D147" s="229" t="s">
        <v>160</v>
      </c>
      <c r="E147" s="230" t="s">
        <v>2318</v>
      </c>
      <c r="F147" s="231" t="s">
        <v>2319</v>
      </c>
      <c r="G147" s="232" t="s">
        <v>1104</v>
      </c>
      <c r="H147" s="233">
        <v>1</v>
      </c>
      <c r="I147" s="234"/>
      <c r="J147" s="235">
        <f>ROUND(I147*H147,2)</f>
        <v>0</v>
      </c>
      <c r="K147" s="236"/>
      <c r="L147" s="46"/>
      <c r="M147" s="237" t="s">
        <v>19</v>
      </c>
      <c r="N147" s="238" t="s">
        <v>45</v>
      </c>
      <c r="O147" s="86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1" t="s">
        <v>164</v>
      </c>
      <c r="AT147" s="241" t="s">
        <v>160</v>
      </c>
      <c r="AU147" s="241" t="s">
        <v>81</v>
      </c>
      <c r="AY147" s="19" t="s">
        <v>157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81</v>
      </c>
      <c r="BK147" s="242">
        <f>ROUND(I147*H147,2)</f>
        <v>0</v>
      </c>
      <c r="BL147" s="19" t="s">
        <v>164</v>
      </c>
      <c r="BM147" s="241" t="s">
        <v>1763</v>
      </c>
    </row>
    <row r="148" s="2" customFormat="1" ht="33" customHeight="1">
      <c r="A148" s="40"/>
      <c r="B148" s="41"/>
      <c r="C148" s="229" t="s">
        <v>459</v>
      </c>
      <c r="D148" s="229" t="s">
        <v>160</v>
      </c>
      <c r="E148" s="230" t="s">
        <v>2320</v>
      </c>
      <c r="F148" s="231" t="s">
        <v>2321</v>
      </c>
      <c r="G148" s="232" t="s">
        <v>1104</v>
      </c>
      <c r="H148" s="233">
        <v>1</v>
      </c>
      <c r="I148" s="234"/>
      <c r="J148" s="235">
        <f>ROUND(I148*H148,2)</f>
        <v>0</v>
      </c>
      <c r="K148" s="236"/>
      <c r="L148" s="46"/>
      <c r="M148" s="237" t="s">
        <v>19</v>
      </c>
      <c r="N148" s="238" t="s">
        <v>45</v>
      </c>
      <c r="O148" s="86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1" t="s">
        <v>164</v>
      </c>
      <c r="AT148" s="241" t="s">
        <v>160</v>
      </c>
      <c r="AU148" s="241" t="s">
        <v>81</v>
      </c>
      <c r="AY148" s="19" t="s">
        <v>157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81</v>
      </c>
      <c r="BK148" s="242">
        <f>ROUND(I148*H148,2)</f>
        <v>0</v>
      </c>
      <c r="BL148" s="19" t="s">
        <v>164</v>
      </c>
      <c r="BM148" s="241" t="s">
        <v>1769</v>
      </c>
    </row>
    <row r="149" s="2" customFormat="1" ht="44.25" customHeight="1">
      <c r="A149" s="40"/>
      <c r="B149" s="41"/>
      <c r="C149" s="229" t="s">
        <v>464</v>
      </c>
      <c r="D149" s="229" t="s">
        <v>160</v>
      </c>
      <c r="E149" s="230" t="s">
        <v>2322</v>
      </c>
      <c r="F149" s="231" t="s">
        <v>2323</v>
      </c>
      <c r="G149" s="232" t="s">
        <v>1104</v>
      </c>
      <c r="H149" s="233">
        <v>1</v>
      </c>
      <c r="I149" s="234"/>
      <c r="J149" s="235">
        <f>ROUND(I149*H149,2)</f>
        <v>0</v>
      </c>
      <c r="K149" s="236"/>
      <c r="L149" s="46"/>
      <c r="M149" s="237" t="s">
        <v>19</v>
      </c>
      <c r="N149" s="238" t="s">
        <v>45</v>
      </c>
      <c r="O149" s="86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1" t="s">
        <v>164</v>
      </c>
      <c r="AT149" s="241" t="s">
        <v>160</v>
      </c>
      <c r="AU149" s="241" t="s">
        <v>81</v>
      </c>
      <c r="AY149" s="19" t="s">
        <v>157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9" t="s">
        <v>81</v>
      </c>
      <c r="BK149" s="242">
        <f>ROUND(I149*H149,2)</f>
        <v>0</v>
      </c>
      <c r="BL149" s="19" t="s">
        <v>164</v>
      </c>
      <c r="BM149" s="241" t="s">
        <v>1777</v>
      </c>
    </row>
    <row r="150" s="12" customFormat="1" ht="25.92" customHeight="1">
      <c r="A150" s="12"/>
      <c r="B150" s="213"/>
      <c r="C150" s="214"/>
      <c r="D150" s="215" t="s">
        <v>73</v>
      </c>
      <c r="E150" s="216" t="s">
        <v>2324</v>
      </c>
      <c r="F150" s="216" t="s">
        <v>2325</v>
      </c>
      <c r="G150" s="214"/>
      <c r="H150" s="214"/>
      <c r="I150" s="217"/>
      <c r="J150" s="218">
        <f>BK150</f>
        <v>0</v>
      </c>
      <c r="K150" s="214"/>
      <c r="L150" s="219"/>
      <c r="M150" s="220"/>
      <c r="N150" s="221"/>
      <c r="O150" s="221"/>
      <c r="P150" s="222">
        <f>SUM(P151:P157)</f>
        <v>0</v>
      </c>
      <c r="Q150" s="221"/>
      <c r="R150" s="222">
        <f>SUM(R151:R157)</f>
        <v>0</v>
      </c>
      <c r="S150" s="221"/>
      <c r="T150" s="223">
        <f>SUM(T151:T157)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81</v>
      </c>
      <c r="AT150" s="225" t="s">
        <v>73</v>
      </c>
      <c r="AU150" s="225" t="s">
        <v>74</v>
      </c>
      <c r="AY150" s="224" t="s">
        <v>157</v>
      </c>
      <c r="BK150" s="226">
        <f>SUM(BK151:BK157)</f>
        <v>0</v>
      </c>
    </row>
    <row r="151" s="2" customFormat="1" ht="16.5" customHeight="1">
      <c r="A151" s="40"/>
      <c r="B151" s="41"/>
      <c r="C151" s="229" t="s">
        <v>468</v>
      </c>
      <c r="D151" s="229" t="s">
        <v>160</v>
      </c>
      <c r="E151" s="230" t="s">
        <v>2326</v>
      </c>
      <c r="F151" s="231" t="s">
        <v>2327</v>
      </c>
      <c r="G151" s="232" t="s">
        <v>1104</v>
      </c>
      <c r="H151" s="233">
        <v>2</v>
      </c>
      <c r="I151" s="234"/>
      <c r="J151" s="235">
        <f>ROUND(I151*H151,2)</f>
        <v>0</v>
      </c>
      <c r="K151" s="236"/>
      <c r="L151" s="46"/>
      <c r="M151" s="237" t="s">
        <v>19</v>
      </c>
      <c r="N151" s="238" t="s">
        <v>45</v>
      </c>
      <c r="O151" s="86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164</v>
      </c>
      <c r="AT151" s="241" t="s">
        <v>160</v>
      </c>
      <c r="AU151" s="241" t="s">
        <v>81</v>
      </c>
      <c r="AY151" s="19" t="s">
        <v>157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81</v>
      </c>
      <c r="BK151" s="242">
        <f>ROUND(I151*H151,2)</f>
        <v>0</v>
      </c>
      <c r="BL151" s="19" t="s">
        <v>164</v>
      </c>
      <c r="BM151" s="241" t="s">
        <v>1781</v>
      </c>
    </row>
    <row r="152" s="2" customFormat="1" ht="21.75" customHeight="1">
      <c r="A152" s="40"/>
      <c r="B152" s="41"/>
      <c r="C152" s="229" t="s">
        <v>472</v>
      </c>
      <c r="D152" s="229" t="s">
        <v>160</v>
      </c>
      <c r="E152" s="230" t="s">
        <v>2328</v>
      </c>
      <c r="F152" s="231" t="s">
        <v>2329</v>
      </c>
      <c r="G152" s="232" t="s">
        <v>204</v>
      </c>
      <c r="H152" s="233">
        <v>6</v>
      </c>
      <c r="I152" s="234"/>
      <c r="J152" s="235">
        <f>ROUND(I152*H152,2)</f>
        <v>0</v>
      </c>
      <c r="K152" s="236"/>
      <c r="L152" s="46"/>
      <c r="M152" s="237" t="s">
        <v>19</v>
      </c>
      <c r="N152" s="238" t="s">
        <v>45</v>
      </c>
      <c r="O152" s="86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1" t="s">
        <v>164</v>
      </c>
      <c r="AT152" s="241" t="s">
        <v>160</v>
      </c>
      <c r="AU152" s="241" t="s">
        <v>81</v>
      </c>
      <c r="AY152" s="19" t="s">
        <v>157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81</v>
      </c>
      <c r="BK152" s="242">
        <f>ROUND(I152*H152,2)</f>
        <v>0</v>
      </c>
      <c r="BL152" s="19" t="s">
        <v>164</v>
      </c>
      <c r="BM152" s="241" t="s">
        <v>1785</v>
      </c>
    </row>
    <row r="153" s="2" customFormat="1" ht="21.75" customHeight="1">
      <c r="A153" s="40"/>
      <c r="B153" s="41"/>
      <c r="C153" s="229" t="s">
        <v>479</v>
      </c>
      <c r="D153" s="229" t="s">
        <v>160</v>
      </c>
      <c r="E153" s="230" t="s">
        <v>2330</v>
      </c>
      <c r="F153" s="231" t="s">
        <v>2331</v>
      </c>
      <c r="G153" s="232" t="s">
        <v>572</v>
      </c>
      <c r="H153" s="233">
        <v>100</v>
      </c>
      <c r="I153" s="234"/>
      <c r="J153" s="235">
        <f>ROUND(I153*H153,2)</f>
        <v>0</v>
      </c>
      <c r="K153" s="236"/>
      <c r="L153" s="46"/>
      <c r="M153" s="237" t="s">
        <v>19</v>
      </c>
      <c r="N153" s="238" t="s">
        <v>45</v>
      </c>
      <c r="O153" s="86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1" t="s">
        <v>164</v>
      </c>
      <c r="AT153" s="241" t="s">
        <v>160</v>
      </c>
      <c r="AU153" s="241" t="s">
        <v>81</v>
      </c>
      <c r="AY153" s="19" t="s">
        <v>157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9" t="s">
        <v>81</v>
      </c>
      <c r="BK153" s="242">
        <f>ROUND(I153*H153,2)</f>
        <v>0</v>
      </c>
      <c r="BL153" s="19" t="s">
        <v>164</v>
      </c>
      <c r="BM153" s="241" t="s">
        <v>1790</v>
      </c>
    </row>
    <row r="154" s="2" customFormat="1" ht="16.5" customHeight="1">
      <c r="A154" s="40"/>
      <c r="B154" s="41"/>
      <c r="C154" s="229" t="s">
        <v>483</v>
      </c>
      <c r="D154" s="229" t="s">
        <v>160</v>
      </c>
      <c r="E154" s="230" t="s">
        <v>2332</v>
      </c>
      <c r="F154" s="231" t="s">
        <v>2333</v>
      </c>
      <c r="G154" s="232" t="s">
        <v>572</v>
      </c>
      <c r="H154" s="233">
        <v>100</v>
      </c>
      <c r="I154" s="234"/>
      <c r="J154" s="235">
        <f>ROUND(I154*H154,2)</f>
        <v>0</v>
      </c>
      <c r="K154" s="236"/>
      <c r="L154" s="46"/>
      <c r="M154" s="237" t="s">
        <v>19</v>
      </c>
      <c r="N154" s="238" t="s">
        <v>45</v>
      </c>
      <c r="O154" s="86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1" t="s">
        <v>164</v>
      </c>
      <c r="AT154" s="241" t="s">
        <v>160</v>
      </c>
      <c r="AU154" s="241" t="s">
        <v>81</v>
      </c>
      <c r="AY154" s="19" t="s">
        <v>157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81</v>
      </c>
      <c r="BK154" s="242">
        <f>ROUND(I154*H154,2)</f>
        <v>0</v>
      </c>
      <c r="BL154" s="19" t="s">
        <v>164</v>
      </c>
      <c r="BM154" s="241" t="s">
        <v>1794</v>
      </c>
    </row>
    <row r="155" s="2" customFormat="1" ht="33" customHeight="1">
      <c r="A155" s="40"/>
      <c r="B155" s="41"/>
      <c r="C155" s="229" t="s">
        <v>487</v>
      </c>
      <c r="D155" s="229" t="s">
        <v>160</v>
      </c>
      <c r="E155" s="230" t="s">
        <v>2334</v>
      </c>
      <c r="F155" s="231" t="s">
        <v>2335</v>
      </c>
      <c r="G155" s="232" t="s">
        <v>168</v>
      </c>
      <c r="H155" s="233">
        <v>2</v>
      </c>
      <c r="I155" s="234"/>
      <c r="J155" s="235">
        <f>ROUND(I155*H155,2)</f>
        <v>0</v>
      </c>
      <c r="K155" s="236"/>
      <c r="L155" s="46"/>
      <c r="M155" s="237" t="s">
        <v>19</v>
      </c>
      <c r="N155" s="238" t="s">
        <v>45</v>
      </c>
      <c r="O155" s="86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1" t="s">
        <v>164</v>
      </c>
      <c r="AT155" s="241" t="s">
        <v>160</v>
      </c>
      <c r="AU155" s="241" t="s">
        <v>81</v>
      </c>
      <c r="AY155" s="19" t="s">
        <v>157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81</v>
      </c>
      <c r="BK155" s="242">
        <f>ROUND(I155*H155,2)</f>
        <v>0</v>
      </c>
      <c r="BL155" s="19" t="s">
        <v>164</v>
      </c>
      <c r="BM155" s="241" t="s">
        <v>1798</v>
      </c>
    </row>
    <row r="156" s="2" customFormat="1" ht="21.75" customHeight="1">
      <c r="A156" s="40"/>
      <c r="B156" s="41"/>
      <c r="C156" s="229" t="s">
        <v>493</v>
      </c>
      <c r="D156" s="229" t="s">
        <v>160</v>
      </c>
      <c r="E156" s="230" t="s">
        <v>2336</v>
      </c>
      <c r="F156" s="231" t="s">
        <v>2337</v>
      </c>
      <c r="G156" s="232" t="s">
        <v>204</v>
      </c>
      <c r="H156" s="233">
        <v>6</v>
      </c>
      <c r="I156" s="234"/>
      <c r="J156" s="235">
        <f>ROUND(I156*H156,2)</f>
        <v>0</v>
      </c>
      <c r="K156" s="236"/>
      <c r="L156" s="46"/>
      <c r="M156" s="237" t="s">
        <v>19</v>
      </c>
      <c r="N156" s="238" t="s">
        <v>45</v>
      </c>
      <c r="O156" s="86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1" t="s">
        <v>164</v>
      </c>
      <c r="AT156" s="241" t="s">
        <v>160</v>
      </c>
      <c r="AU156" s="241" t="s">
        <v>81</v>
      </c>
      <c r="AY156" s="19" t="s">
        <v>157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9" t="s">
        <v>81</v>
      </c>
      <c r="BK156" s="242">
        <f>ROUND(I156*H156,2)</f>
        <v>0</v>
      </c>
      <c r="BL156" s="19" t="s">
        <v>164</v>
      </c>
      <c r="BM156" s="241" t="s">
        <v>1806</v>
      </c>
    </row>
    <row r="157" s="2" customFormat="1" ht="16.5" customHeight="1">
      <c r="A157" s="40"/>
      <c r="B157" s="41"/>
      <c r="C157" s="229" t="s">
        <v>497</v>
      </c>
      <c r="D157" s="229" t="s">
        <v>160</v>
      </c>
      <c r="E157" s="230" t="s">
        <v>2338</v>
      </c>
      <c r="F157" s="231" t="s">
        <v>2339</v>
      </c>
      <c r="G157" s="232" t="s">
        <v>572</v>
      </c>
      <c r="H157" s="233">
        <v>100</v>
      </c>
      <c r="I157" s="234"/>
      <c r="J157" s="235">
        <f>ROUND(I157*H157,2)</f>
        <v>0</v>
      </c>
      <c r="K157" s="236"/>
      <c r="L157" s="46"/>
      <c r="M157" s="237" t="s">
        <v>19</v>
      </c>
      <c r="N157" s="238" t="s">
        <v>45</v>
      </c>
      <c r="O157" s="86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1" t="s">
        <v>164</v>
      </c>
      <c r="AT157" s="241" t="s">
        <v>160</v>
      </c>
      <c r="AU157" s="241" t="s">
        <v>81</v>
      </c>
      <c r="AY157" s="19" t="s">
        <v>157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9" t="s">
        <v>81</v>
      </c>
      <c r="BK157" s="242">
        <f>ROUND(I157*H157,2)</f>
        <v>0</v>
      </c>
      <c r="BL157" s="19" t="s">
        <v>164</v>
      </c>
      <c r="BM157" s="241" t="s">
        <v>2340</v>
      </c>
    </row>
    <row r="158" s="12" customFormat="1" ht="25.92" customHeight="1">
      <c r="A158" s="12"/>
      <c r="B158" s="213"/>
      <c r="C158" s="214"/>
      <c r="D158" s="215" t="s">
        <v>73</v>
      </c>
      <c r="E158" s="216" t="s">
        <v>2341</v>
      </c>
      <c r="F158" s="216" t="s">
        <v>2342</v>
      </c>
      <c r="G158" s="214"/>
      <c r="H158" s="214"/>
      <c r="I158" s="217"/>
      <c r="J158" s="218">
        <f>BK158</f>
        <v>0</v>
      </c>
      <c r="K158" s="214"/>
      <c r="L158" s="219"/>
      <c r="M158" s="220"/>
      <c r="N158" s="221"/>
      <c r="O158" s="221"/>
      <c r="P158" s="222">
        <f>SUM(P159:P164)</f>
        <v>0</v>
      </c>
      <c r="Q158" s="221"/>
      <c r="R158" s="222">
        <f>SUM(R159:R164)</f>
        <v>0</v>
      </c>
      <c r="S158" s="221"/>
      <c r="T158" s="223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4" t="s">
        <v>81</v>
      </c>
      <c r="AT158" s="225" t="s">
        <v>73</v>
      </c>
      <c r="AU158" s="225" t="s">
        <v>74</v>
      </c>
      <c r="AY158" s="224" t="s">
        <v>157</v>
      </c>
      <c r="BK158" s="226">
        <f>SUM(BK159:BK164)</f>
        <v>0</v>
      </c>
    </row>
    <row r="159" s="2" customFormat="1" ht="16.5" customHeight="1">
      <c r="A159" s="40"/>
      <c r="B159" s="41"/>
      <c r="C159" s="229" t="s">
        <v>501</v>
      </c>
      <c r="D159" s="229" t="s">
        <v>160</v>
      </c>
      <c r="E159" s="230" t="s">
        <v>2343</v>
      </c>
      <c r="F159" s="231" t="s">
        <v>2344</v>
      </c>
      <c r="G159" s="232" t="s">
        <v>204</v>
      </c>
      <c r="H159" s="233">
        <v>500</v>
      </c>
      <c r="I159" s="234"/>
      <c r="J159" s="235">
        <f>ROUND(I159*H159,2)</f>
        <v>0</v>
      </c>
      <c r="K159" s="236"/>
      <c r="L159" s="46"/>
      <c r="M159" s="237" t="s">
        <v>19</v>
      </c>
      <c r="N159" s="238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164</v>
      </c>
      <c r="AT159" s="241" t="s">
        <v>160</v>
      </c>
      <c r="AU159" s="241" t="s">
        <v>81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164</v>
      </c>
      <c r="BM159" s="241" t="s">
        <v>2345</v>
      </c>
    </row>
    <row r="160" s="2" customFormat="1" ht="16.5" customHeight="1">
      <c r="A160" s="40"/>
      <c r="B160" s="41"/>
      <c r="C160" s="229" t="s">
        <v>506</v>
      </c>
      <c r="D160" s="229" t="s">
        <v>160</v>
      </c>
      <c r="E160" s="230" t="s">
        <v>2346</v>
      </c>
      <c r="F160" s="231" t="s">
        <v>2347</v>
      </c>
      <c r="G160" s="232" t="s">
        <v>1104</v>
      </c>
      <c r="H160" s="233">
        <v>19</v>
      </c>
      <c r="I160" s="234"/>
      <c r="J160" s="235">
        <f>ROUND(I160*H160,2)</f>
        <v>0</v>
      </c>
      <c r="K160" s="236"/>
      <c r="L160" s="46"/>
      <c r="M160" s="237" t="s">
        <v>19</v>
      </c>
      <c r="N160" s="238" t="s">
        <v>45</v>
      </c>
      <c r="O160" s="86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1" t="s">
        <v>164</v>
      </c>
      <c r="AT160" s="241" t="s">
        <v>160</v>
      </c>
      <c r="AU160" s="241" t="s">
        <v>81</v>
      </c>
      <c r="AY160" s="19" t="s">
        <v>157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9" t="s">
        <v>81</v>
      </c>
      <c r="BK160" s="242">
        <f>ROUND(I160*H160,2)</f>
        <v>0</v>
      </c>
      <c r="BL160" s="19" t="s">
        <v>164</v>
      </c>
      <c r="BM160" s="241" t="s">
        <v>2348</v>
      </c>
    </row>
    <row r="161" s="2" customFormat="1" ht="16.5" customHeight="1">
      <c r="A161" s="40"/>
      <c r="B161" s="41"/>
      <c r="C161" s="229" t="s">
        <v>510</v>
      </c>
      <c r="D161" s="229" t="s">
        <v>160</v>
      </c>
      <c r="E161" s="230" t="s">
        <v>2349</v>
      </c>
      <c r="F161" s="231" t="s">
        <v>2350</v>
      </c>
      <c r="G161" s="232" t="s">
        <v>1104</v>
      </c>
      <c r="H161" s="233">
        <v>29</v>
      </c>
      <c r="I161" s="234"/>
      <c r="J161" s="235">
        <f>ROUND(I161*H161,2)</f>
        <v>0</v>
      </c>
      <c r="K161" s="236"/>
      <c r="L161" s="46"/>
      <c r="M161" s="237" t="s">
        <v>19</v>
      </c>
      <c r="N161" s="238" t="s">
        <v>45</v>
      </c>
      <c r="O161" s="86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1" t="s">
        <v>164</v>
      </c>
      <c r="AT161" s="241" t="s">
        <v>160</v>
      </c>
      <c r="AU161" s="241" t="s">
        <v>81</v>
      </c>
      <c r="AY161" s="19" t="s">
        <v>157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81</v>
      </c>
      <c r="BK161" s="242">
        <f>ROUND(I161*H161,2)</f>
        <v>0</v>
      </c>
      <c r="BL161" s="19" t="s">
        <v>164</v>
      </c>
      <c r="BM161" s="241" t="s">
        <v>2351</v>
      </c>
    </row>
    <row r="162" s="2" customFormat="1" ht="16.5" customHeight="1">
      <c r="A162" s="40"/>
      <c r="B162" s="41"/>
      <c r="C162" s="229" t="s">
        <v>514</v>
      </c>
      <c r="D162" s="229" t="s">
        <v>160</v>
      </c>
      <c r="E162" s="230" t="s">
        <v>2352</v>
      </c>
      <c r="F162" s="231" t="s">
        <v>2353</v>
      </c>
      <c r="G162" s="232" t="s">
        <v>1104</v>
      </c>
      <c r="H162" s="233">
        <v>5</v>
      </c>
      <c r="I162" s="234"/>
      <c r="J162" s="235">
        <f>ROUND(I162*H162,2)</f>
        <v>0</v>
      </c>
      <c r="K162" s="236"/>
      <c r="L162" s="46"/>
      <c r="M162" s="237" t="s">
        <v>19</v>
      </c>
      <c r="N162" s="238" t="s">
        <v>45</v>
      </c>
      <c r="O162" s="86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1" t="s">
        <v>164</v>
      </c>
      <c r="AT162" s="241" t="s">
        <v>160</v>
      </c>
      <c r="AU162" s="241" t="s">
        <v>81</v>
      </c>
      <c r="AY162" s="19" t="s">
        <v>157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9" t="s">
        <v>81</v>
      </c>
      <c r="BK162" s="242">
        <f>ROUND(I162*H162,2)</f>
        <v>0</v>
      </c>
      <c r="BL162" s="19" t="s">
        <v>164</v>
      </c>
      <c r="BM162" s="241" t="s">
        <v>2354</v>
      </c>
    </row>
    <row r="163" s="2" customFormat="1" ht="16.5" customHeight="1">
      <c r="A163" s="40"/>
      <c r="B163" s="41"/>
      <c r="C163" s="229" t="s">
        <v>519</v>
      </c>
      <c r="D163" s="229" t="s">
        <v>160</v>
      </c>
      <c r="E163" s="230" t="s">
        <v>2355</v>
      </c>
      <c r="F163" s="231" t="s">
        <v>2356</v>
      </c>
      <c r="G163" s="232" t="s">
        <v>1104</v>
      </c>
      <c r="H163" s="233">
        <v>45</v>
      </c>
      <c r="I163" s="234"/>
      <c r="J163" s="235">
        <f>ROUND(I163*H163,2)</f>
        <v>0</v>
      </c>
      <c r="K163" s="236"/>
      <c r="L163" s="46"/>
      <c r="M163" s="237" t="s">
        <v>19</v>
      </c>
      <c r="N163" s="238" t="s">
        <v>45</v>
      </c>
      <c r="O163" s="86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1" t="s">
        <v>164</v>
      </c>
      <c r="AT163" s="241" t="s">
        <v>160</v>
      </c>
      <c r="AU163" s="241" t="s">
        <v>81</v>
      </c>
      <c r="AY163" s="19" t="s">
        <v>157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81</v>
      </c>
      <c r="BK163" s="242">
        <f>ROUND(I163*H163,2)</f>
        <v>0</v>
      </c>
      <c r="BL163" s="19" t="s">
        <v>164</v>
      </c>
      <c r="BM163" s="241" t="s">
        <v>2357</v>
      </c>
    </row>
    <row r="164" s="2" customFormat="1" ht="16.5" customHeight="1">
      <c r="A164" s="40"/>
      <c r="B164" s="41"/>
      <c r="C164" s="229" t="s">
        <v>524</v>
      </c>
      <c r="D164" s="229" t="s">
        <v>160</v>
      </c>
      <c r="E164" s="230" t="s">
        <v>2358</v>
      </c>
      <c r="F164" s="231" t="s">
        <v>2359</v>
      </c>
      <c r="G164" s="232" t="s">
        <v>259</v>
      </c>
      <c r="H164" s="233">
        <v>1</v>
      </c>
      <c r="I164" s="234"/>
      <c r="J164" s="235">
        <f>ROUND(I164*H164,2)</f>
        <v>0</v>
      </c>
      <c r="K164" s="236"/>
      <c r="L164" s="46"/>
      <c r="M164" s="237" t="s">
        <v>19</v>
      </c>
      <c r="N164" s="238" t="s">
        <v>45</v>
      </c>
      <c r="O164" s="86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1" t="s">
        <v>164</v>
      </c>
      <c r="AT164" s="241" t="s">
        <v>160</v>
      </c>
      <c r="AU164" s="241" t="s">
        <v>81</v>
      </c>
      <c r="AY164" s="19" t="s">
        <v>157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9" t="s">
        <v>81</v>
      </c>
      <c r="BK164" s="242">
        <f>ROUND(I164*H164,2)</f>
        <v>0</v>
      </c>
      <c r="BL164" s="19" t="s">
        <v>164</v>
      </c>
      <c r="BM164" s="241" t="s">
        <v>2360</v>
      </c>
    </row>
    <row r="165" s="12" customFormat="1" ht="25.92" customHeight="1">
      <c r="A165" s="12"/>
      <c r="B165" s="213"/>
      <c r="C165" s="214"/>
      <c r="D165" s="215" t="s">
        <v>73</v>
      </c>
      <c r="E165" s="216" t="s">
        <v>2361</v>
      </c>
      <c r="F165" s="216" t="s">
        <v>2362</v>
      </c>
      <c r="G165" s="214"/>
      <c r="H165" s="214"/>
      <c r="I165" s="217"/>
      <c r="J165" s="218">
        <f>BK165</f>
        <v>0</v>
      </c>
      <c r="K165" s="214"/>
      <c r="L165" s="219"/>
      <c r="M165" s="220"/>
      <c r="N165" s="221"/>
      <c r="O165" s="221"/>
      <c r="P165" s="222">
        <f>SUM(P166:P197)</f>
        <v>0</v>
      </c>
      <c r="Q165" s="221"/>
      <c r="R165" s="222">
        <f>SUM(R166:R197)</f>
        <v>0</v>
      </c>
      <c r="S165" s="221"/>
      <c r="T165" s="223">
        <f>SUM(T166:T197)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81</v>
      </c>
      <c r="AT165" s="225" t="s">
        <v>73</v>
      </c>
      <c r="AU165" s="225" t="s">
        <v>74</v>
      </c>
      <c r="AY165" s="224" t="s">
        <v>157</v>
      </c>
      <c r="BK165" s="226">
        <f>SUM(BK166:BK197)</f>
        <v>0</v>
      </c>
    </row>
    <row r="166" s="2" customFormat="1" ht="16.5" customHeight="1">
      <c r="A166" s="40"/>
      <c r="B166" s="41"/>
      <c r="C166" s="229" t="s">
        <v>529</v>
      </c>
      <c r="D166" s="229" t="s">
        <v>160</v>
      </c>
      <c r="E166" s="230" t="s">
        <v>2363</v>
      </c>
      <c r="F166" s="231" t="s">
        <v>2364</v>
      </c>
      <c r="G166" s="232" t="s">
        <v>204</v>
      </c>
      <c r="H166" s="233">
        <v>75</v>
      </c>
      <c r="I166" s="234"/>
      <c r="J166" s="235">
        <f>ROUND(I166*H166,2)</f>
        <v>0</v>
      </c>
      <c r="K166" s="236"/>
      <c r="L166" s="46"/>
      <c r="M166" s="237" t="s">
        <v>19</v>
      </c>
      <c r="N166" s="238" t="s">
        <v>45</v>
      </c>
      <c r="O166" s="86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1" t="s">
        <v>164</v>
      </c>
      <c r="AT166" s="241" t="s">
        <v>160</v>
      </c>
      <c r="AU166" s="241" t="s">
        <v>81</v>
      </c>
      <c r="AY166" s="19" t="s">
        <v>157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9" t="s">
        <v>81</v>
      </c>
      <c r="BK166" s="242">
        <f>ROUND(I166*H166,2)</f>
        <v>0</v>
      </c>
      <c r="BL166" s="19" t="s">
        <v>164</v>
      </c>
      <c r="BM166" s="241" t="s">
        <v>2365</v>
      </c>
    </row>
    <row r="167" s="2" customFormat="1" ht="16.5" customHeight="1">
      <c r="A167" s="40"/>
      <c r="B167" s="41"/>
      <c r="C167" s="229" t="s">
        <v>533</v>
      </c>
      <c r="D167" s="229" t="s">
        <v>160</v>
      </c>
      <c r="E167" s="230" t="s">
        <v>2366</v>
      </c>
      <c r="F167" s="231" t="s">
        <v>2367</v>
      </c>
      <c r="G167" s="232" t="s">
        <v>204</v>
      </c>
      <c r="H167" s="233">
        <v>75</v>
      </c>
      <c r="I167" s="234"/>
      <c r="J167" s="235">
        <f>ROUND(I167*H167,2)</f>
        <v>0</v>
      </c>
      <c r="K167" s="236"/>
      <c r="L167" s="46"/>
      <c r="M167" s="237" t="s">
        <v>19</v>
      </c>
      <c r="N167" s="238" t="s">
        <v>45</v>
      </c>
      <c r="O167" s="86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1" t="s">
        <v>164</v>
      </c>
      <c r="AT167" s="241" t="s">
        <v>160</v>
      </c>
      <c r="AU167" s="241" t="s">
        <v>81</v>
      </c>
      <c r="AY167" s="19" t="s">
        <v>157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9" t="s">
        <v>81</v>
      </c>
      <c r="BK167" s="242">
        <f>ROUND(I167*H167,2)</f>
        <v>0</v>
      </c>
      <c r="BL167" s="19" t="s">
        <v>164</v>
      </c>
      <c r="BM167" s="241" t="s">
        <v>2368</v>
      </c>
    </row>
    <row r="168" s="2" customFormat="1" ht="16.5" customHeight="1">
      <c r="A168" s="40"/>
      <c r="B168" s="41"/>
      <c r="C168" s="229" t="s">
        <v>539</v>
      </c>
      <c r="D168" s="229" t="s">
        <v>160</v>
      </c>
      <c r="E168" s="230" t="s">
        <v>2369</v>
      </c>
      <c r="F168" s="231" t="s">
        <v>2370</v>
      </c>
      <c r="G168" s="232" t="s">
        <v>204</v>
      </c>
      <c r="H168" s="233">
        <v>25</v>
      </c>
      <c r="I168" s="234"/>
      <c r="J168" s="235">
        <f>ROUND(I168*H168,2)</f>
        <v>0</v>
      </c>
      <c r="K168" s="236"/>
      <c r="L168" s="46"/>
      <c r="M168" s="237" t="s">
        <v>19</v>
      </c>
      <c r="N168" s="238" t="s">
        <v>45</v>
      </c>
      <c r="O168" s="86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1" t="s">
        <v>164</v>
      </c>
      <c r="AT168" s="241" t="s">
        <v>160</v>
      </c>
      <c r="AU168" s="241" t="s">
        <v>81</v>
      </c>
      <c r="AY168" s="19" t="s">
        <v>157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9" t="s">
        <v>81</v>
      </c>
      <c r="BK168" s="242">
        <f>ROUND(I168*H168,2)</f>
        <v>0</v>
      </c>
      <c r="BL168" s="19" t="s">
        <v>164</v>
      </c>
      <c r="BM168" s="241" t="s">
        <v>2371</v>
      </c>
    </row>
    <row r="169" s="2" customFormat="1" ht="16.5" customHeight="1">
      <c r="A169" s="40"/>
      <c r="B169" s="41"/>
      <c r="C169" s="229" t="s">
        <v>544</v>
      </c>
      <c r="D169" s="229" t="s">
        <v>160</v>
      </c>
      <c r="E169" s="230" t="s">
        <v>2372</v>
      </c>
      <c r="F169" s="231" t="s">
        <v>2373</v>
      </c>
      <c r="G169" s="232" t="s">
        <v>204</v>
      </c>
      <c r="H169" s="233">
        <v>25</v>
      </c>
      <c r="I169" s="234"/>
      <c r="J169" s="235">
        <f>ROUND(I169*H169,2)</f>
        <v>0</v>
      </c>
      <c r="K169" s="236"/>
      <c r="L169" s="46"/>
      <c r="M169" s="237" t="s">
        <v>19</v>
      </c>
      <c r="N169" s="238" t="s">
        <v>45</v>
      </c>
      <c r="O169" s="86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1" t="s">
        <v>164</v>
      </c>
      <c r="AT169" s="241" t="s">
        <v>160</v>
      </c>
      <c r="AU169" s="241" t="s">
        <v>81</v>
      </c>
      <c r="AY169" s="19" t="s">
        <v>157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9" t="s">
        <v>81</v>
      </c>
      <c r="BK169" s="242">
        <f>ROUND(I169*H169,2)</f>
        <v>0</v>
      </c>
      <c r="BL169" s="19" t="s">
        <v>164</v>
      </c>
      <c r="BM169" s="241" t="s">
        <v>2374</v>
      </c>
    </row>
    <row r="170" s="2" customFormat="1" ht="16.5" customHeight="1">
      <c r="A170" s="40"/>
      <c r="B170" s="41"/>
      <c r="C170" s="229" t="s">
        <v>548</v>
      </c>
      <c r="D170" s="229" t="s">
        <v>160</v>
      </c>
      <c r="E170" s="230" t="s">
        <v>2375</v>
      </c>
      <c r="F170" s="231" t="s">
        <v>2376</v>
      </c>
      <c r="G170" s="232" t="s">
        <v>204</v>
      </c>
      <c r="H170" s="233">
        <v>10</v>
      </c>
      <c r="I170" s="234"/>
      <c r="J170" s="235">
        <f>ROUND(I170*H170,2)</f>
        <v>0</v>
      </c>
      <c r="K170" s="236"/>
      <c r="L170" s="46"/>
      <c r="M170" s="237" t="s">
        <v>19</v>
      </c>
      <c r="N170" s="238" t="s">
        <v>45</v>
      </c>
      <c r="O170" s="86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1" t="s">
        <v>164</v>
      </c>
      <c r="AT170" s="241" t="s">
        <v>160</v>
      </c>
      <c r="AU170" s="241" t="s">
        <v>81</v>
      </c>
      <c r="AY170" s="19" t="s">
        <v>157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9" t="s">
        <v>81</v>
      </c>
      <c r="BK170" s="242">
        <f>ROUND(I170*H170,2)</f>
        <v>0</v>
      </c>
      <c r="BL170" s="19" t="s">
        <v>164</v>
      </c>
      <c r="BM170" s="241" t="s">
        <v>2377</v>
      </c>
    </row>
    <row r="171" s="2" customFormat="1" ht="16.5" customHeight="1">
      <c r="A171" s="40"/>
      <c r="B171" s="41"/>
      <c r="C171" s="229" t="s">
        <v>552</v>
      </c>
      <c r="D171" s="229" t="s">
        <v>160</v>
      </c>
      <c r="E171" s="230" t="s">
        <v>2378</v>
      </c>
      <c r="F171" s="231" t="s">
        <v>2379</v>
      </c>
      <c r="G171" s="232" t="s">
        <v>1104</v>
      </c>
      <c r="H171" s="233">
        <v>10</v>
      </c>
      <c r="I171" s="234"/>
      <c r="J171" s="235">
        <f>ROUND(I171*H171,2)</f>
        <v>0</v>
      </c>
      <c r="K171" s="236"/>
      <c r="L171" s="46"/>
      <c r="M171" s="237" t="s">
        <v>19</v>
      </c>
      <c r="N171" s="238" t="s">
        <v>45</v>
      </c>
      <c r="O171" s="86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1" t="s">
        <v>164</v>
      </c>
      <c r="AT171" s="241" t="s">
        <v>160</v>
      </c>
      <c r="AU171" s="241" t="s">
        <v>81</v>
      </c>
      <c r="AY171" s="19" t="s">
        <v>157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9" t="s">
        <v>81</v>
      </c>
      <c r="BK171" s="242">
        <f>ROUND(I171*H171,2)</f>
        <v>0</v>
      </c>
      <c r="BL171" s="19" t="s">
        <v>164</v>
      </c>
      <c r="BM171" s="241" t="s">
        <v>2380</v>
      </c>
    </row>
    <row r="172" s="2" customFormat="1" ht="33" customHeight="1">
      <c r="A172" s="40"/>
      <c r="B172" s="41"/>
      <c r="C172" s="229" t="s">
        <v>557</v>
      </c>
      <c r="D172" s="229" t="s">
        <v>160</v>
      </c>
      <c r="E172" s="230" t="s">
        <v>2381</v>
      </c>
      <c r="F172" s="231" t="s">
        <v>2382</v>
      </c>
      <c r="G172" s="232" t="s">
        <v>1104</v>
      </c>
      <c r="H172" s="233">
        <v>1</v>
      </c>
      <c r="I172" s="234"/>
      <c r="J172" s="235">
        <f>ROUND(I172*H172,2)</f>
        <v>0</v>
      </c>
      <c r="K172" s="236"/>
      <c r="L172" s="46"/>
      <c r="M172" s="237" t="s">
        <v>19</v>
      </c>
      <c r="N172" s="238" t="s">
        <v>45</v>
      </c>
      <c r="O172" s="86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1" t="s">
        <v>164</v>
      </c>
      <c r="AT172" s="241" t="s">
        <v>160</v>
      </c>
      <c r="AU172" s="241" t="s">
        <v>81</v>
      </c>
      <c r="AY172" s="19" t="s">
        <v>157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9" t="s">
        <v>81</v>
      </c>
      <c r="BK172" s="242">
        <f>ROUND(I172*H172,2)</f>
        <v>0</v>
      </c>
      <c r="BL172" s="19" t="s">
        <v>164</v>
      </c>
      <c r="BM172" s="241" t="s">
        <v>2383</v>
      </c>
    </row>
    <row r="173" s="2" customFormat="1" ht="21.75" customHeight="1">
      <c r="A173" s="40"/>
      <c r="B173" s="41"/>
      <c r="C173" s="229" t="s">
        <v>561</v>
      </c>
      <c r="D173" s="229" t="s">
        <v>160</v>
      </c>
      <c r="E173" s="230" t="s">
        <v>2384</v>
      </c>
      <c r="F173" s="231" t="s">
        <v>2385</v>
      </c>
      <c r="G173" s="232" t="s">
        <v>1104</v>
      </c>
      <c r="H173" s="233">
        <v>1</v>
      </c>
      <c r="I173" s="234"/>
      <c r="J173" s="235">
        <f>ROUND(I173*H173,2)</f>
        <v>0</v>
      </c>
      <c r="K173" s="236"/>
      <c r="L173" s="46"/>
      <c r="M173" s="237" t="s">
        <v>19</v>
      </c>
      <c r="N173" s="238" t="s">
        <v>45</v>
      </c>
      <c r="O173" s="86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1" t="s">
        <v>164</v>
      </c>
      <c r="AT173" s="241" t="s">
        <v>160</v>
      </c>
      <c r="AU173" s="241" t="s">
        <v>81</v>
      </c>
      <c r="AY173" s="19" t="s">
        <v>157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9" t="s">
        <v>81</v>
      </c>
      <c r="BK173" s="242">
        <f>ROUND(I173*H173,2)</f>
        <v>0</v>
      </c>
      <c r="BL173" s="19" t="s">
        <v>164</v>
      </c>
      <c r="BM173" s="241" t="s">
        <v>2386</v>
      </c>
    </row>
    <row r="174" s="2" customFormat="1" ht="16.5" customHeight="1">
      <c r="A174" s="40"/>
      <c r="B174" s="41"/>
      <c r="C174" s="229" t="s">
        <v>565</v>
      </c>
      <c r="D174" s="229" t="s">
        <v>160</v>
      </c>
      <c r="E174" s="230" t="s">
        <v>2387</v>
      </c>
      <c r="F174" s="231" t="s">
        <v>2388</v>
      </c>
      <c r="G174" s="232" t="s">
        <v>204</v>
      </c>
      <c r="H174" s="233">
        <v>155</v>
      </c>
      <c r="I174" s="234"/>
      <c r="J174" s="235">
        <f>ROUND(I174*H174,2)</f>
        <v>0</v>
      </c>
      <c r="K174" s="236"/>
      <c r="L174" s="46"/>
      <c r="M174" s="237" t="s">
        <v>19</v>
      </c>
      <c r="N174" s="238" t="s">
        <v>45</v>
      </c>
      <c r="O174" s="86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1" t="s">
        <v>164</v>
      </c>
      <c r="AT174" s="241" t="s">
        <v>160</v>
      </c>
      <c r="AU174" s="241" t="s">
        <v>81</v>
      </c>
      <c r="AY174" s="19" t="s">
        <v>157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9" t="s">
        <v>81</v>
      </c>
      <c r="BK174" s="242">
        <f>ROUND(I174*H174,2)</f>
        <v>0</v>
      </c>
      <c r="BL174" s="19" t="s">
        <v>164</v>
      </c>
      <c r="BM174" s="241" t="s">
        <v>2389</v>
      </c>
    </row>
    <row r="175" s="2" customFormat="1" ht="21.75" customHeight="1">
      <c r="A175" s="40"/>
      <c r="B175" s="41"/>
      <c r="C175" s="229" t="s">
        <v>569</v>
      </c>
      <c r="D175" s="229" t="s">
        <v>160</v>
      </c>
      <c r="E175" s="230" t="s">
        <v>2390</v>
      </c>
      <c r="F175" s="231" t="s">
        <v>2391</v>
      </c>
      <c r="G175" s="232" t="s">
        <v>204</v>
      </c>
      <c r="H175" s="233">
        <v>155</v>
      </c>
      <c r="I175" s="234"/>
      <c r="J175" s="235">
        <f>ROUND(I175*H175,2)</f>
        <v>0</v>
      </c>
      <c r="K175" s="236"/>
      <c r="L175" s="46"/>
      <c r="M175" s="237" t="s">
        <v>19</v>
      </c>
      <c r="N175" s="238" t="s">
        <v>45</v>
      </c>
      <c r="O175" s="86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1" t="s">
        <v>164</v>
      </c>
      <c r="AT175" s="241" t="s">
        <v>160</v>
      </c>
      <c r="AU175" s="241" t="s">
        <v>81</v>
      </c>
      <c r="AY175" s="19" t="s">
        <v>157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9" t="s">
        <v>81</v>
      </c>
      <c r="BK175" s="242">
        <f>ROUND(I175*H175,2)</f>
        <v>0</v>
      </c>
      <c r="BL175" s="19" t="s">
        <v>164</v>
      </c>
      <c r="BM175" s="241" t="s">
        <v>2392</v>
      </c>
    </row>
    <row r="176" s="2" customFormat="1" ht="16.5" customHeight="1">
      <c r="A176" s="40"/>
      <c r="B176" s="41"/>
      <c r="C176" s="229" t="s">
        <v>574</v>
      </c>
      <c r="D176" s="229" t="s">
        <v>160</v>
      </c>
      <c r="E176" s="230" t="s">
        <v>2393</v>
      </c>
      <c r="F176" s="231" t="s">
        <v>2394</v>
      </c>
      <c r="G176" s="232" t="s">
        <v>1104</v>
      </c>
      <c r="H176" s="233">
        <v>15</v>
      </c>
      <c r="I176" s="234"/>
      <c r="J176" s="235">
        <f>ROUND(I176*H176,2)</f>
        <v>0</v>
      </c>
      <c r="K176" s="236"/>
      <c r="L176" s="46"/>
      <c r="M176" s="237" t="s">
        <v>19</v>
      </c>
      <c r="N176" s="238" t="s">
        <v>45</v>
      </c>
      <c r="O176" s="86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1" t="s">
        <v>164</v>
      </c>
      <c r="AT176" s="241" t="s">
        <v>160</v>
      </c>
      <c r="AU176" s="241" t="s">
        <v>81</v>
      </c>
      <c r="AY176" s="19" t="s">
        <v>157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9" t="s">
        <v>81</v>
      </c>
      <c r="BK176" s="242">
        <f>ROUND(I176*H176,2)</f>
        <v>0</v>
      </c>
      <c r="BL176" s="19" t="s">
        <v>164</v>
      </c>
      <c r="BM176" s="241" t="s">
        <v>2395</v>
      </c>
    </row>
    <row r="177" s="2" customFormat="1" ht="16.5" customHeight="1">
      <c r="A177" s="40"/>
      <c r="B177" s="41"/>
      <c r="C177" s="229" t="s">
        <v>578</v>
      </c>
      <c r="D177" s="229" t="s">
        <v>160</v>
      </c>
      <c r="E177" s="230" t="s">
        <v>2396</v>
      </c>
      <c r="F177" s="231" t="s">
        <v>2397</v>
      </c>
      <c r="G177" s="232" t="s">
        <v>1104</v>
      </c>
      <c r="H177" s="233">
        <v>50</v>
      </c>
      <c r="I177" s="234"/>
      <c r="J177" s="235">
        <f>ROUND(I177*H177,2)</f>
        <v>0</v>
      </c>
      <c r="K177" s="236"/>
      <c r="L177" s="46"/>
      <c r="M177" s="237" t="s">
        <v>19</v>
      </c>
      <c r="N177" s="238" t="s">
        <v>45</v>
      </c>
      <c r="O177" s="86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1" t="s">
        <v>164</v>
      </c>
      <c r="AT177" s="241" t="s">
        <v>160</v>
      </c>
      <c r="AU177" s="241" t="s">
        <v>81</v>
      </c>
      <c r="AY177" s="19" t="s">
        <v>157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9" t="s">
        <v>81</v>
      </c>
      <c r="BK177" s="242">
        <f>ROUND(I177*H177,2)</f>
        <v>0</v>
      </c>
      <c r="BL177" s="19" t="s">
        <v>164</v>
      </c>
      <c r="BM177" s="241" t="s">
        <v>2398</v>
      </c>
    </row>
    <row r="178" s="2" customFormat="1" ht="16.5" customHeight="1">
      <c r="A178" s="40"/>
      <c r="B178" s="41"/>
      <c r="C178" s="229" t="s">
        <v>584</v>
      </c>
      <c r="D178" s="229" t="s">
        <v>160</v>
      </c>
      <c r="E178" s="230" t="s">
        <v>2399</v>
      </c>
      <c r="F178" s="231" t="s">
        <v>2400</v>
      </c>
      <c r="G178" s="232" t="s">
        <v>1104</v>
      </c>
      <c r="H178" s="233">
        <v>55</v>
      </c>
      <c r="I178" s="234"/>
      <c r="J178" s="235">
        <f>ROUND(I178*H178,2)</f>
        <v>0</v>
      </c>
      <c r="K178" s="236"/>
      <c r="L178" s="46"/>
      <c r="M178" s="237" t="s">
        <v>19</v>
      </c>
      <c r="N178" s="238" t="s">
        <v>45</v>
      </c>
      <c r="O178" s="86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1" t="s">
        <v>164</v>
      </c>
      <c r="AT178" s="241" t="s">
        <v>160</v>
      </c>
      <c r="AU178" s="241" t="s">
        <v>81</v>
      </c>
      <c r="AY178" s="19" t="s">
        <v>157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9" t="s">
        <v>81</v>
      </c>
      <c r="BK178" s="242">
        <f>ROUND(I178*H178,2)</f>
        <v>0</v>
      </c>
      <c r="BL178" s="19" t="s">
        <v>164</v>
      </c>
      <c r="BM178" s="241" t="s">
        <v>2401</v>
      </c>
    </row>
    <row r="179" s="2" customFormat="1" ht="16.5" customHeight="1">
      <c r="A179" s="40"/>
      <c r="B179" s="41"/>
      <c r="C179" s="229" t="s">
        <v>588</v>
      </c>
      <c r="D179" s="229" t="s">
        <v>160</v>
      </c>
      <c r="E179" s="230" t="s">
        <v>2402</v>
      </c>
      <c r="F179" s="231" t="s">
        <v>2403</v>
      </c>
      <c r="G179" s="232" t="s">
        <v>1104</v>
      </c>
      <c r="H179" s="233">
        <v>4</v>
      </c>
      <c r="I179" s="234"/>
      <c r="J179" s="235">
        <f>ROUND(I179*H179,2)</f>
        <v>0</v>
      </c>
      <c r="K179" s="236"/>
      <c r="L179" s="46"/>
      <c r="M179" s="237" t="s">
        <v>19</v>
      </c>
      <c r="N179" s="238" t="s">
        <v>45</v>
      </c>
      <c r="O179" s="86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1" t="s">
        <v>164</v>
      </c>
      <c r="AT179" s="241" t="s">
        <v>160</v>
      </c>
      <c r="AU179" s="241" t="s">
        <v>81</v>
      </c>
      <c r="AY179" s="19" t="s">
        <v>157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9" t="s">
        <v>81</v>
      </c>
      <c r="BK179" s="242">
        <f>ROUND(I179*H179,2)</f>
        <v>0</v>
      </c>
      <c r="BL179" s="19" t="s">
        <v>164</v>
      </c>
      <c r="BM179" s="241" t="s">
        <v>2404</v>
      </c>
    </row>
    <row r="180" s="2" customFormat="1" ht="16.5" customHeight="1">
      <c r="A180" s="40"/>
      <c r="B180" s="41"/>
      <c r="C180" s="229" t="s">
        <v>592</v>
      </c>
      <c r="D180" s="229" t="s">
        <v>160</v>
      </c>
      <c r="E180" s="230" t="s">
        <v>2405</v>
      </c>
      <c r="F180" s="231" t="s">
        <v>2406</v>
      </c>
      <c r="G180" s="232" t="s">
        <v>1104</v>
      </c>
      <c r="H180" s="233">
        <v>4</v>
      </c>
      <c r="I180" s="234"/>
      <c r="J180" s="235">
        <f>ROUND(I180*H180,2)</f>
        <v>0</v>
      </c>
      <c r="K180" s="236"/>
      <c r="L180" s="46"/>
      <c r="M180" s="237" t="s">
        <v>19</v>
      </c>
      <c r="N180" s="238" t="s">
        <v>45</v>
      </c>
      <c r="O180" s="86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1" t="s">
        <v>164</v>
      </c>
      <c r="AT180" s="241" t="s">
        <v>160</v>
      </c>
      <c r="AU180" s="241" t="s">
        <v>81</v>
      </c>
      <c r="AY180" s="19" t="s">
        <v>157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9" t="s">
        <v>81</v>
      </c>
      <c r="BK180" s="242">
        <f>ROUND(I180*H180,2)</f>
        <v>0</v>
      </c>
      <c r="BL180" s="19" t="s">
        <v>164</v>
      </c>
      <c r="BM180" s="241" t="s">
        <v>2407</v>
      </c>
    </row>
    <row r="181" s="2" customFormat="1" ht="16.5" customHeight="1">
      <c r="A181" s="40"/>
      <c r="B181" s="41"/>
      <c r="C181" s="229" t="s">
        <v>596</v>
      </c>
      <c r="D181" s="229" t="s">
        <v>160</v>
      </c>
      <c r="E181" s="230" t="s">
        <v>2408</v>
      </c>
      <c r="F181" s="231" t="s">
        <v>2409</v>
      </c>
      <c r="G181" s="232" t="s">
        <v>1104</v>
      </c>
      <c r="H181" s="233">
        <v>4</v>
      </c>
      <c r="I181" s="234"/>
      <c r="J181" s="235">
        <f>ROUND(I181*H181,2)</f>
        <v>0</v>
      </c>
      <c r="K181" s="236"/>
      <c r="L181" s="46"/>
      <c r="M181" s="237" t="s">
        <v>19</v>
      </c>
      <c r="N181" s="238" t="s">
        <v>45</v>
      </c>
      <c r="O181" s="86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1" t="s">
        <v>164</v>
      </c>
      <c r="AT181" s="241" t="s">
        <v>160</v>
      </c>
      <c r="AU181" s="241" t="s">
        <v>81</v>
      </c>
      <c r="AY181" s="19" t="s">
        <v>157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9" t="s">
        <v>81</v>
      </c>
      <c r="BK181" s="242">
        <f>ROUND(I181*H181,2)</f>
        <v>0</v>
      </c>
      <c r="BL181" s="19" t="s">
        <v>164</v>
      </c>
      <c r="BM181" s="241" t="s">
        <v>2410</v>
      </c>
    </row>
    <row r="182" s="2" customFormat="1" ht="16.5" customHeight="1">
      <c r="A182" s="40"/>
      <c r="B182" s="41"/>
      <c r="C182" s="229" t="s">
        <v>600</v>
      </c>
      <c r="D182" s="229" t="s">
        <v>160</v>
      </c>
      <c r="E182" s="230" t="s">
        <v>2411</v>
      </c>
      <c r="F182" s="231" t="s">
        <v>2412</v>
      </c>
      <c r="G182" s="232" t="s">
        <v>1104</v>
      </c>
      <c r="H182" s="233">
        <v>8</v>
      </c>
      <c r="I182" s="234"/>
      <c r="J182" s="235">
        <f>ROUND(I182*H182,2)</f>
        <v>0</v>
      </c>
      <c r="K182" s="236"/>
      <c r="L182" s="46"/>
      <c r="M182" s="237" t="s">
        <v>19</v>
      </c>
      <c r="N182" s="238" t="s">
        <v>45</v>
      </c>
      <c r="O182" s="86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1" t="s">
        <v>164</v>
      </c>
      <c r="AT182" s="241" t="s">
        <v>160</v>
      </c>
      <c r="AU182" s="241" t="s">
        <v>81</v>
      </c>
      <c r="AY182" s="19" t="s">
        <v>157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9" t="s">
        <v>81</v>
      </c>
      <c r="BK182" s="242">
        <f>ROUND(I182*H182,2)</f>
        <v>0</v>
      </c>
      <c r="BL182" s="19" t="s">
        <v>164</v>
      </c>
      <c r="BM182" s="241" t="s">
        <v>2413</v>
      </c>
    </row>
    <row r="183" s="2" customFormat="1" ht="21.75" customHeight="1">
      <c r="A183" s="40"/>
      <c r="B183" s="41"/>
      <c r="C183" s="229" t="s">
        <v>604</v>
      </c>
      <c r="D183" s="229" t="s">
        <v>160</v>
      </c>
      <c r="E183" s="230" t="s">
        <v>2414</v>
      </c>
      <c r="F183" s="231" t="s">
        <v>2415</v>
      </c>
      <c r="G183" s="232" t="s">
        <v>1104</v>
      </c>
      <c r="H183" s="233">
        <v>4</v>
      </c>
      <c r="I183" s="234"/>
      <c r="J183" s="235">
        <f>ROUND(I183*H183,2)</f>
        <v>0</v>
      </c>
      <c r="K183" s="236"/>
      <c r="L183" s="46"/>
      <c r="M183" s="237" t="s">
        <v>19</v>
      </c>
      <c r="N183" s="238" t="s">
        <v>45</v>
      </c>
      <c r="O183" s="86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1" t="s">
        <v>164</v>
      </c>
      <c r="AT183" s="241" t="s">
        <v>160</v>
      </c>
      <c r="AU183" s="241" t="s">
        <v>81</v>
      </c>
      <c r="AY183" s="19" t="s">
        <v>157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9" t="s">
        <v>81</v>
      </c>
      <c r="BK183" s="242">
        <f>ROUND(I183*H183,2)</f>
        <v>0</v>
      </c>
      <c r="BL183" s="19" t="s">
        <v>164</v>
      </c>
      <c r="BM183" s="241" t="s">
        <v>2416</v>
      </c>
    </row>
    <row r="184" s="2" customFormat="1" ht="16.5" customHeight="1">
      <c r="A184" s="40"/>
      <c r="B184" s="41"/>
      <c r="C184" s="229" t="s">
        <v>608</v>
      </c>
      <c r="D184" s="229" t="s">
        <v>160</v>
      </c>
      <c r="E184" s="230" t="s">
        <v>2417</v>
      </c>
      <c r="F184" s="231" t="s">
        <v>2418</v>
      </c>
      <c r="G184" s="232" t="s">
        <v>1104</v>
      </c>
      <c r="H184" s="233">
        <v>10</v>
      </c>
      <c r="I184" s="234"/>
      <c r="J184" s="235">
        <f>ROUND(I184*H184,2)</f>
        <v>0</v>
      </c>
      <c r="K184" s="236"/>
      <c r="L184" s="46"/>
      <c r="M184" s="237" t="s">
        <v>19</v>
      </c>
      <c r="N184" s="238" t="s">
        <v>45</v>
      </c>
      <c r="O184" s="86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1" t="s">
        <v>164</v>
      </c>
      <c r="AT184" s="241" t="s">
        <v>160</v>
      </c>
      <c r="AU184" s="241" t="s">
        <v>81</v>
      </c>
      <c r="AY184" s="19" t="s">
        <v>157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9" t="s">
        <v>81</v>
      </c>
      <c r="BK184" s="242">
        <f>ROUND(I184*H184,2)</f>
        <v>0</v>
      </c>
      <c r="BL184" s="19" t="s">
        <v>164</v>
      </c>
      <c r="BM184" s="241" t="s">
        <v>2419</v>
      </c>
    </row>
    <row r="185" s="2" customFormat="1" ht="16.5" customHeight="1">
      <c r="A185" s="40"/>
      <c r="B185" s="41"/>
      <c r="C185" s="229" t="s">
        <v>614</v>
      </c>
      <c r="D185" s="229" t="s">
        <v>160</v>
      </c>
      <c r="E185" s="230" t="s">
        <v>2420</v>
      </c>
      <c r="F185" s="231" t="s">
        <v>2421</v>
      </c>
      <c r="G185" s="232" t="s">
        <v>1104</v>
      </c>
      <c r="H185" s="233">
        <v>10</v>
      </c>
      <c r="I185" s="234"/>
      <c r="J185" s="235">
        <f>ROUND(I185*H185,2)</f>
        <v>0</v>
      </c>
      <c r="K185" s="236"/>
      <c r="L185" s="46"/>
      <c r="M185" s="237" t="s">
        <v>19</v>
      </c>
      <c r="N185" s="238" t="s">
        <v>45</v>
      </c>
      <c r="O185" s="86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1" t="s">
        <v>164</v>
      </c>
      <c r="AT185" s="241" t="s">
        <v>160</v>
      </c>
      <c r="AU185" s="241" t="s">
        <v>81</v>
      </c>
      <c r="AY185" s="19" t="s">
        <v>157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9" t="s">
        <v>81</v>
      </c>
      <c r="BK185" s="242">
        <f>ROUND(I185*H185,2)</f>
        <v>0</v>
      </c>
      <c r="BL185" s="19" t="s">
        <v>164</v>
      </c>
      <c r="BM185" s="241" t="s">
        <v>2422</v>
      </c>
    </row>
    <row r="186" s="2" customFormat="1" ht="16.5" customHeight="1">
      <c r="A186" s="40"/>
      <c r="B186" s="41"/>
      <c r="C186" s="229" t="s">
        <v>621</v>
      </c>
      <c r="D186" s="229" t="s">
        <v>160</v>
      </c>
      <c r="E186" s="230" t="s">
        <v>2423</v>
      </c>
      <c r="F186" s="231" t="s">
        <v>2424</v>
      </c>
      <c r="G186" s="232" t="s">
        <v>1104</v>
      </c>
      <c r="H186" s="233">
        <v>20</v>
      </c>
      <c r="I186" s="234"/>
      <c r="J186" s="235">
        <f>ROUND(I186*H186,2)</f>
        <v>0</v>
      </c>
      <c r="K186" s="236"/>
      <c r="L186" s="46"/>
      <c r="M186" s="237" t="s">
        <v>19</v>
      </c>
      <c r="N186" s="238" t="s">
        <v>45</v>
      </c>
      <c r="O186" s="86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1" t="s">
        <v>164</v>
      </c>
      <c r="AT186" s="241" t="s">
        <v>160</v>
      </c>
      <c r="AU186" s="241" t="s">
        <v>81</v>
      </c>
      <c r="AY186" s="19" t="s">
        <v>157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9" t="s">
        <v>81</v>
      </c>
      <c r="BK186" s="242">
        <f>ROUND(I186*H186,2)</f>
        <v>0</v>
      </c>
      <c r="BL186" s="19" t="s">
        <v>164</v>
      </c>
      <c r="BM186" s="241" t="s">
        <v>2425</v>
      </c>
    </row>
    <row r="187" s="2" customFormat="1" ht="16.5" customHeight="1">
      <c r="A187" s="40"/>
      <c r="B187" s="41"/>
      <c r="C187" s="229" t="s">
        <v>625</v>
      </c>
      <c r="D187" s="229" t="s">
        <v>160</v>
      </c>
      <c r="E187" s="230" t="s">
        <v>2426</v>
      </c>
      <c r="F187" s="231" t="s">
        <v>2427</v>
      </c>
      <c r="G187" s="232" t="s">
        <v>1104</v>
      </c>
      <c r="H187" s="233">
        <v>20</v>
      </c>
      <c r="I187" s="234"/>
      <c r="J187" s="235">
        <f>ROUND(I187*H187,2)</f>
        <v>0</v>
      </c>
      <c r="K187" s="236"/>
      <c r="L187" s="46"/>
      <c r="M187" s="237" t="s">
        <v>19</v>
      </c>
      <c r="N187" s="238" t="s">
        <v>45</v>
      </c>
      <c r="O187" s="86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1" t="s">
        <v>164</v>
      </c>
      <c r="AT187" s="241" t="s">
        <v>160</v>
      </c>
      <c r="AU187" s="241" t="s">
        <v>81</v>
      </c>
      <c r="AY187" s="19" t="s">
        <v>157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9" t="s">
        <v>81</v>
      </c>
      <c r="BK187" s="242">
        <f>ROUND(I187*H187,2)</f>
        <v>0</v>
      </c>
      <c r="BL187" s="19" t="s">
        <v>164</v>
      </c>
      <c r="BM187" s="241" t="s">
        <v>2428</v>
      </c>
    </row>
    <row r="188" s="2" customFormat="1" ht="16.5" customHeight="1">
      <c r="A188" s="40"/>
      <c r="B188" s="41"/>
      <c r="C188" s="229" t="s">
        <v>631</v>
      </c>
      <c r="D188" s="229" t="s">
        <v>160</v>
      </c>
      <c r="E188" s="230" t="s">
        <v>2429</v>
      </c>
      <c r="F188" s="231" t="s">
        <v>2430</v>
      </c>
      <c r="G188" s="232" t="s">
        <v>1104</v>
      </c>
      <c r="H188" s="233">
        <v>5</v>
      </c>
      <c r="I188" s="234"/>
      <c r="J188" s="235">
        <f>ROUND(I188*H188,2)</f>
        <v>0</v>
      </c>
      <c r="K188" s="236"/>
      <c r="L188" s="46"/>
      <c r="M188" s="237" t="s">
        <v>19</v>
      </c>
      <c r="N188" s="238" t="s">
        <v>45</v>
      </c>
      <c r="O188" s="86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1" t="s">
        <v>164</v>
      </c>
      <c r="AT188" s="241" t="s">
        <v>160</v>
      </c>
      <c r="AU188" s="241" t="s">
        <v>81</v>
      </c>
      <c r="AY188" s="19" t="s">
        <v>157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9" t="s">
        <v>81</v>
      </c>
      <c r="BK188" s="242">
        <f>ROUND(I188*H188,2)</f>
        <v>0</v>
      </c>
      <c r="BL188" s="19" t="s">
        <v>164</v>
      </c>
      <c r="BM188" s="241" t="s">
        <v>2431</v>
      </c>
    </row>
    <row r="189" s="2" customFormat="1" ht="16.5" customHeight="1">
      <c r="A189" s="40"/>
      <c r="B189" s="41"/>
      <c r="C189" s="229" t="s">
        <v>635</v>
      </c>
      <c r="D189" s="229" t="s">
        <v>160</v>
      </c>
      <c r="E189" s="230" t="s">
        <v>2432</v>
      </c>
      <c r="F189" s="231" t="s">
        <v>2433</v>
      </c>
      <c r="G189" s="232" t="s">
        <v>1104</v>
      </c>
      <c r="H189" s="233">
        <v>5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45</v>
      </c>
      <c r="O189" s="86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164</v>
      </c>
      <c r="AT189" s="241" t="s">
        <v>160</v>
      </c>
      <c r="AU189" s="241" t="s">
        <v>81</v>
      </c>
      <c r="AY189" s="19" t="s">
        <v>157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81</v>
      </c>
      <c r="BK189" s="242">
        <f>ROUND(I189*H189,2)</f>
        <v>0</v>
      </c>
      <c r="BL189" s="19" t="s">
        <v>164</v>
      </c>
      <c r="BM189" s="241" t="s">
        <v>2434</v>
      </c>
    </row>
    <row r="190" s="2" customFormat="1" ht="16.5" customHeight="1">
      <c r="A190" s="40"/>
      <c r="B190" s="41"/>
      <c r="C190" s="229" t="s">
        <v>640</v>
      </c>
      <c r="D190" s="229" t="s">
        <v>160</v>
      </c>
      <c r="E190" s="230" t="s">
        <v>2435</v>
      </c>
      <c r="F190" s="231" t="s">
        <v>2436</v>
      </c>
      <c r="G190" s="232" t="s">
        <v>1104</v>
      </c>
      <c r="H190" s="233">
        <v>5</v>
      </c>
      <c r="I190" s="234"/>
      <c r="J190" s="235">
        <f>ROUND(I190*H190,2)</f>
        <v>0</v>
      </c>
      <c r="K190" s="236"/>
      <c r="L190" s="46"/>
      <c r="M190" s="237" t="s">
        <v>19</v>
      </c>
      <c r="N190" s="238" t="s">
        <v>45</v>
      </c>
      <c r="O190" s="86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1" t="s">
        <v>164</v>
      </c>
      <c r="AT190" s="241" t="s">
        <v>160</v>
      </c>
      <c r="AU190" s="241" t="s">
        <v>81</v>
      </c>
      <c r="AY190" s="19" t="s">
        <v>157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9" t="s">
        <v>81</v>
      </c>
      <c r="BK190" s="242">
        <f>ROUND(I190*H190,2)</f>
        <v>0</v>
      </c>
      <c r="BL190" s="19" t="s">
        <v>164</v>
      </c>
      <c r="BM190" s="241" t="s">
        <v>2437</v>
      </c>
    </row>
    <row r="191" s="2" customFormat="1" ht="16.5" customHeight="1">
      <c r="A191" s="40"/>
      <c r="B191" s="41"/>
      <c r="C191" s="229" t="s">
        <v>645</v>
      </c>
      <c r="D191" s="229" t="s">
        <v>160</v>
      </c>
      <c r="E191" s="230" t="s">
        <v>2438</v>
      </c>
      <c r="F191" s="231" t="s">
        <v>2439</v>
      </c>
      <c r="G191" s="232" t="s">
        <v>1104</v>
      </c>
      <c r="H191" s="233">
        <v>10</v>
      </c>
      <c r="I191" s="234"/>
      <c r="J191" s="235">
        <f>ROUND(I191*H191,2)</f>
        <v>0</v>
      </c>
      <c r="K191" s="236"/>
      <c r="L191" s="46"/>
      <c r="M191" s="237" t="s">
        <v>19</v>
      </c>
      <c r="N191" s="238" t="s">
        <v>45</v>
      </c>
      <c r="O191" s="86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1" t="s">
        <v>164</v>
      </c>
      <c r="AT191" s="241" t="s">
        <v>160</v>
      </c>
      <c r="AU191" s="241" t="s">
        <v>81</v>
      </c>
      <c r="AY191" s="19" t="s">
        <v>157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9" t="s">
        <v>81</v>
      </c>
      <c r="BK191" s="242">
        <f>ROUND(I191*H191,2)</f>
        <v>0</v>
      </c>
      <c r="BL191" s="19" t="s">
        <v>164</v>
      </c>
      <c r="BM191" s="241" t="s">
        <v>2440</v>
      </c>
    </row>
    <row r="192" s="2" customFormat="1" ht="16.5" customHeight="1">
      <c r="A192" s="40"/>
      <c r="B192" s="41"/>
      <c r="C192" s="229" t="s">
        <v>649</v>
      </c>
      <c r="D192" s="229" t="s">
        <v>160</v>
      </c>
      <c r="E192" s="230" t="s">
        <v>2441</v>
      </c>
      <c r="F192" s="231" t="s">
        <v>2442</v>
      </c>
      <c r="G192" s="232" t="s">
        <v>1104</v>
      </c>
      <c r="H192" s="233">
        <v>5</v>
      </c>
      <c r="I192" s="234"/>
      <c r="J192" s="235">
        <f>ROUND(I192*H192,2)</f>
        <v>0</v>
      </c>
      <c r="K192" s="236"/>
      <c r="L192" s="46"/>
      <c r="M192" s="237" t="s">
        <v>19</v>
      </c>
      <c r="N192" s="238" t="s">
        <v>45</v>
      </c>
      <c r="O192" s="86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1" t="s">
        <v>164</v>
      </c>
      <c r="AT192" s="241" t="s">
        <v>160</v>
      </c>
      <c r="AU192" s="241" t="s">
        <v>81</v>
      </c>
      <c r="AY192" s="19" t="s">
        <v>157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9" t="s">
        <v>81</v>
      </c>
      <c r="BK192" s="242">
        <f>ROUND(I192*H192,2)</f>
        <v>0</v>
      </c>
      <c r="BL192" s="19" t="s">
        <v>164</v>
      </c>
      <c r="BM192" s="241" t="s">
        <v>2443</v>
      </c>
    </row>
    <row r="193" s="2" customFormat="1" ht="16.5" customHeight="1">
      <c r="A193" s="40"/>
      <c r="B193" s="41"/>
      <c r="C193" s="229" t="s">
        <v>1456</v>
      </c>
      <c r="D193" s="229" t="s">
        <v>160</v>
      </c>
      <c r="E193" s="230" t="s">
        <v>2444</v>
      </c>
      <c r="F193" s="231" t="s">
        <v>2445</v>
      </c>
      <c r="G193" s="232" t="s">
        <v>1104</v>
      </c>
      <c r="H193" s="233">
        <v>5</v>
      </c>
      <c r="I193" s="234"/>
      <c r="J193" s="235">
        <f>ROUND(I193*H193,2)</f>
        <v>0</v>
      </c>
      <c r="K193" s="236"/>
      <c r="L193" s="46"/>
      <c r="M193" s="237" t="s">
        <v>19</v>
      </c>
      <c r="N193" s="238" t="s">
        <v>45</v>
      </c>
      <c r="O193" s="86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1" t="s">
        <v>164</v>
      </c>
      <c r="AT193" s="241" t="s">
        <v>160</v>
      </c>
      <c r="AU193" s="241" t="s">
        <v>81</v>
      </c>
      <c r="AY193" s="19" t="s">
        <v>157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9" t="s">
        <v>81</v>
      </c>
      <c r="BK193" s="242">
        <f>ROUND(I193*H193,2)</f>
        <v>0</v>
      </c>
      <c r="BL193" s="19" t="s">
        <v>164</v>
      </c>
      <c r="BM193" s="241" t="s">
        <v>2446</v>
      </c>
    </row>
    <row r="194" s="2" customFormat="1" ht="16.5" customHeight="1">
      <c r="A194" s="40"/>
      <c r="B194" s="41"/>
      <c r="C194" s="229" t="s">
        <v>1461</v>
      </c>
      <c r="D194" s="229" t="s">
        <v>160</v>
      </c>
      <c r="E194" s="230" t="s">
        <v>2447</v>
      </c>
      <c r="F194" s="231" t="s">
        <v>2448</v>
      </c>
      <c r="G194" s="232" t="s">
        <v>1104</v>
      </c>
      <c r="H194" s="233">
        <v>5</v>
      </c>
      <c r="I194" s="234"/>
      <c r="J194" s="235">
        <f>ROUND(I194*H194,2)</f>
        <v>0</v>
      </c>
      <c r="K194" s="236"/>
      <c r="L194" s="46"/>
      <c r="M194" s="237" t="s">
        <v>19</v>
      </c>
      <c r="N194" s="238" t="s">
        <v>45</v>
      </c>
      <c r="O194" s="86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1" t="s">
        <v>164</v>
      </c>
      <c r="AT194" s="241" t="s">
        <v>160</v>
      </c>
      <c r="AU194" s="241" t="s">
        <v>81</v>
      </c>
      <c r="AY194" s="19" t="s">
        <v>157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81</v>
      </c>
      <c r="BK194" s="242">
        <f>ROUND(I194*H194,2)</f>
        <v>0</v>
      </c>
      <c r="BL194" s="19" t="s">
        <v>164</v>
      </c>
      <c r="BM194" s="241" t="s">
        <v>2449</v>
      </c>
    </row>
    <row r="195" s="2" customFormat="1" ht="16.5" customHeight="1">
      <c r="A195" s="40"/>
      <c r="B195" s="41"/>
      <c r="C195" s="229" t="s">
        <v>1467</v>
      </c>
      <c r="D195" s="229" t="s">
        <v>160</v>
      </c>
      <c r="E195" s="230" t="s">
        <v>2450</v>
      </c>
      <c r="F195" s="231" t="s">
        <v>2451</v>
      </c>
      <c r="G195" s="232" t="s">
        <v>204</v>
      </c>
      <c r="H195" s="233">
        <v>70</v>
      </c>
      <c r="I195" s="234"/>
      <c r="J195" s="235">
        <f>ROUND(I195*H195,2)</f>
        <v>0</v>
      </c>
      <c r="K195" s="236"/>
      <c r="L195" s="46"/>
      <c r="M195" s="237" t="s">
        <v>19</v>
      </c>
      <c r="N195" s="238" t="s">
        <v>45</v>
      </c>
      <c r="O195" s="86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1" t="s">
        <v>164</v>
      </c>
      <c r="AT195" s="241" t="s">
        <v>160</v>
      </c>
      <c r="AU195" s="241" t="s">
        <v>81</v>
      </c>
      <c r="AY195" s="19" t="s">
        <v>157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81</v>
      </c>
      <c r="BK195" s="242">
        <f>ROUND(I195*H195,2)</f>
        <v>0</v>
      </c>
      <c r="BL195" s="19" t="s">
        <v>164</v>
      </c>
      <c r="BM195" s="241" t="s">
        <v>2452</v>
      </c>
    </row>
    <row r="196" s="2" customFormat="1" ht="16.5" customHeight="1">
      <c r="A196" s="40"/>
      <c r="B196" s="41"/>
      <c r="C196" s="229" t="s">
        <v>1472</v>
      </c>
      <c r="D196" s="229" t="s">
        <v>160</v>
      </c>
      <c r="E196" s="230" t="s">
        <v>2453</v>
      </c>
      <c r="F196" s="231" t="s">
        <v>2454</v>
      </c>
      <c r="G196" s="232" t="s">
        <v>204</v>
      </c>
      <c r="H196" s="233">
        <v>70</v>
      </c>
      <c r="I196" s="234"/>
      <c r="J196" s="235">
        <f>ROUND(I196*H196,2)</f>
        <v>0</v>
      </c>
      <c r="K196" s="236"/>
      <c r="L196" s="46"/>
      <c r="M196" s="237" t="s">
        <v>19</v>
      </c>
      <c r="N196" s="238" t="s">
        <v>45</v>
      </c>
      <c r="O196" s="86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1" t="s">
        <v>164</v>
      </c>
      <c r="AT196" s="241" t="s">
        <v>160</v>
      </c>
      <c r="AU196" s="241" t="s">
        <v>81</v>
      </c>
      <c r="AY196" s="19" t="s">
        <v>157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9" t="s">
        <v>81</v>
      </c>
      <c r="BK196" s="242">
        <f>ROUND(I196*H196,2)</f>
        <v>0</v>
      </c>
      <c r="BL196" s="19" t="s">
        <v>164</v>
      </c>
      <c r="BM196" s="241" t="s">
        <v>2455</v>
      </c>
    </row>
    <row r="197" s="2" customFormat="1" ht="16.5" customHeight="1">
      <c r="A197" s="40"/>
      <c r="B197" s="41"/>
      <c r="C197" s="229" t="s">
        <v>1476</v>
      </c>
      <c r="D197" s="229" t="s">
        <v>160</v>
      </c>
      <c r="E197" s="230" t="s">
        <v>2456</v>
      </c>
      <c r="F197" s="231" t="s">
        <v>2457</v>
      </c>
      <c r="G197" s="232" t="s">
        <v>174</v>
      </c>
      <c r="H197" s="233">
        <v>30</v>
      </c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45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164</v>
      </c>
      <c r="AT197" s="241" t="s">
        <v>160</v>
      </c>
      <c r="AU197" s="241" t="s">
        <v>81</v>
      </c>
      <c r="AY197" s="19" t="s">
        <v>157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81</v>
      </c>
      <c r="BK197" s="242">
        <f>ROUND(I197*H197,2)</f>
        <v>0</v>
      </c>
      <c r="BL197" s="19" t="s">
        <v>164</v>
      </c>
      <c r="BM197" s="241" t="s">
        <v>2458</v>
      </c>
    </row>
    <row r="198" s="12" customFormat="1" ht="25.92" customHeight="1">
      <c r="A198" s="12"/>
      <c r="B198" s="213"/>
      <c r="C198" s="214"/>
      <c r="D198" s="215" t="s">
        <v>73</v>
      </c>
      <c r="E198" s="216" t="s">
        <v>2459</v>
      </c>
      <c r="F198" s="216" t="s">
        <v>2460</v>
      </c>
      <c r="G198" s="214"/>
      <c r="H198" s="214"/>
      <c r="I198" s="217"/>
      <c r="J198" s="218">
        <f>BK198</f>
        <v>0</v>
      </c>
      <c r="K198" s="214"/>
      <c r="L198" s="219"/>
      <c r="M198" s="220"/>
      <c r="N198" s="221"/>
      <c r="O198" s="221"/>
      <c r="P198" s="222">
        <f>SUM(P199:P204)</f>
        <v>0</v>
      </c>
      <c r="Q198" s="221"/>
      <c r="R198" s="222">
        <f>SUM(R199:R204)</f>
        <v>0</v>
      </c>
      <c r="S198" s="221"/>
      <c r="T198" s="223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4" t="s">
        <v>81</v>
      </c>
      <c r="AT198" s="225" t="s">
        <v>73</v>
      </c>
      <c r="AU198" s="225" t="s">
        <v>74</v>
      </c>
      <c r="AY198" s="224" t="s">
        <v>157</v>
      </c>
      <c r="BK198" s="226">
        <f>SUM(BK199:BK204)</f>
        <v>0</v>
      </c>
    </row>
    <row r="199" s="2" customFormat="1" ht="16.5" customHeight="1">
      <c r="A199" s="40"/>
      <c r="B199" s="41"/>
      <c r="C199" s="229" t="s">
        <v>1480</v>
      </c>
      <c r="D199" s="229" t="s">
        <v>160</v>
      </c>
      <c r="E199" s="230" t="s">
        <v>2461</v>
      </c>
      <c r="F199" s="231" t="s">
        <v>2462</v>
      </c>
      <c r="G199" s="232" t="s">
        <v>1104</v>
      </c>
      <c r="H199" s="233">
        <v>45</v>
      </c>
      <c r="I199" s="234"/>
      <c r="J199" s="235">
        <f>ROUND(I199*H199,2)</f>
        <v>0</v>
      </c>
      <c r="K199" s="236"/>
      <c r="L199" s="46"/>
      <c r="M199" s="237" t="s">
        <v>19</v>
      </c>
      <c r="N199" s="238" t="s">
        <v>45</v>
      </c>
      <c r="O199" s="86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1" t="s">
        <v>164</v>
      </c>
      <c r="AT199" s="241" t="s">
        <v>160</v>
      </c>
      <c r="AU199" s="241" t="s">
        <v>81</v>
      </c>
      <c r="AY199" s="19" t="s">
        <v>157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9" t="s">
        <v>81</v>
      </c>
      <c r="BK199" s="242">
        <f>ROUND(I199*H199,2)</f>
        <v>0</v>
      </c>
      <c r="BL199" s="19" t="s">
        <v>164</v>
      </c>
      <c r="BM199" s="241" t="s">
        <v>2463</v>
      </c>
    </row>
    <row r="200" s="2" customFormat="1" ht="16.5" customHeight="1">
      <c r="A200" s="40"/>
      <c r="B200" s="41"/>
      <c r="C200" s="229" t="s">
        <v>1484</v>
      </c>
      <c r="D200" s="229" t="s">
        <v>160</v>
      </c>
      <c r="E200" s="230" t="s">
        <v>2464</v>
      </c>
      <c r="F200" s="231" t="s">
        <v>2465</v>
      </c>
      <c r="G200" s="232" t="s">
        <v>1104</v>
      </c>
      <c r="H200" s="233">
        <v>45</v>
      </c>
      <c r="I200" s="234"/>
      <c r="J200" s="235">
        <f>ROUND(I200*H200,2)</f>
        <v>0</v>
      </c>
      <c r="K200" s="236"/>
      <c r="L200" s="46"/>
      <c r="M200" s="237" t="s">
        <v>19</v>
      </c>
      <c r="N200" s="238" t="s">
        <v>45</v>
      </c>
      <c r="O200" s="86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1" t="s">
        <v>164</v>
      </c>
      <c r="AT200" s="241" t="s">
        <v>160</v>
      </c>
      <c r="AU200" s="241" t="s">
        <v>81</v>
      </c>
      <c r="AY200" s="19" t="s">
        <v>157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9" t="s">
        <v>81</v>
      </c>
      <c r="BK200" s="242">
        <f>ROUND(I200*H200,2)</f>
        <v>0</v>
      </c>
      <c r="BL200" s="19" t="s">
        <v>164</v>
      </c>
      <c r="BM200" s="241" t="s">
        <v>2466</v>
      </c>
    </row>
    <row r="201" s="2" customFormat="1" ht="16.5" customHeight="1">
      <c r="A201" s="40"/>
      <c r="B201" s="41"/>
      <c r="C201" s="229" t="s">
        <v>1488</v>
      </c>
      <c r="D201" s="229" t="s">
        <v>160</v>
      </c>
      <c r="E201" s="230" t="s">
        <v>2467</v>
      </c>
      <c r="F201" s="231" t="s">
        <v>2468</v>
      </c>
      <c r="G201" s="232" t="s">
        <v>1104</v>
      </c>
      <c r="H201" s="233">
        <v>9</v>
      </c>
      <c r="I201" s="234"/>
      <c r="J201" s="235">
        <f>ROUND(I201*H201,2)</f>
        <v>0</v>
      </c>
      <c r="K201" s="236"/>
      <c r="L201" s="46"/>
      <c r="M201" s="237" t="s">
        <v>19</v>
      </c>
      <c r="N201" s="238" t="s">
        <v>45</v>
      </c>
      <c r="O201" s="86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1" t="s">
        <v>164</v>
      </c>
      <c r="AT201" s="241" t="s">
        <v>160</v>
      </c>
      <c r="AU201" s="241" t="s">
        <v>81</v>
      </c>
      <c r="AY201" s="19" t="s">
        <v>157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9" t="s">
        <v>81</v>
      </c>
      <c r="BK201" s="242">
        <f>ROUND(I201*H201,2)</f>
        <v>0</v>
      </c>
      <c r="BL201" s="19" t="s">
        <v>164</v>
      </c>
      <c r="BM201" s="241" t="s">
        <v>2469</v>
      </c>
    </row>
    <row r="202" s="2" customFormat="1" ht="16.5" customHeight="1">
      <c r="A202" s="40"/>
      <c r="B202" s="41"/>
      <c r="C202" s="229" t="s">
        <v>1492</v>
      </c>
      <c r="D202" s="229" t="s">
        <v>160</v>
      </c>
      <c r="E202" s="230" t="s">
        <v>2470</v>
      </c>
      <c r="F202" s="231" t="s">
        <v>2471</v>
      </c>
      <c r="G202" s="232" t="s">
        <v>204</v>
      </c>
      <c r="H202" s="233">
        <v>400</v>
      </c>
      <c r="I202" s="234"/>
      <c r="J202" s="235">
        <f>ROUND(I202*H202,2)</f>
        <v>0</v>
      </c>
      <c r="K202" s="236"/>
      <c r="L202" s="46"/>
      <c r="M202" s="237" t="s">
        <v>19</v>
      </c>
      <c r="N202" s="238" t="s">
        <v>45</v>
      </c>
      <c r="O202" s="86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1" t="s">
        <v>164</v>
      </c>
      <c r="AT202" s="241" t="s">
        <v>160</v>
      </c>
      <c r="AU202" s="241" t="s">
        <v>81</v>
      </c>
      <c r="AY202" s="19" t="s">
        <v>157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9" t="s">
        <v>81</v>
      </c>
      <c r="BK202" s="242">
        <f>ROUND(I202*H202,2)</f>
        <v>0</v>
      </c>
      <c r="BL202" s="19" t="s">
        <v>164</v>
      </c>
      <c r="BM202" s="241" t="s">
        <v>2472</v>
      </c>
    </row>
    <row r="203" s="2" customFormat="1" ht="16.5" customHeight="1">
      <c r="A203" s="40"/>
      <c r="B203" s="41"/>
      <c r="C203" s="229" t="s">
        <v>1496</v>
      </c>
      <c r="D203" s="229" t="s">
        <v>160</v>
      </c>
      <c r="E203" s="230" t="s">
        <v>2473</v>
      </c>
      <c r="F203" s="231" t="s">
        <v>2474</v>
      </c>
      <c r="G203" s="232" t="s">
        <v>1104</v>
      </c>
      <c r="H203" s="233">
        <v>5</v>
      </c>
      <c r="I203" s="234"/>
      <c r="J203" s="235">
        <f>ROUND(I203*H203,2)</f>
        <v>0</v>
      </c>
      <c r="K203" s="236"/>
      <c r="L203" s="46"/>
      <c r="M203" s="237" t="s">
        <v>19</v>
      </c>
      <c r="N203" s="238" t="s">
        <v>45</v>
      </c>
      <c r="O203" s="86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1" t="s">
        <v>164</v>
      </c>
      <c r="AT203" s="241" t="s">
        <v>160</v>
      </c>
      <c r="AU203" s="241" t="s">
        <v>81</v>
      </c>
      <c r="AY203" s="19" t="s">
        <v>157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81</v>
      </c>
      <c r="BK203" s="242">
        <f>ROUND(I203*H203,2)</f>
        <v>0</v>
      </c>
      <c r="BL203" s="19" t="s">
        <v>164</v>
      </c>
      <c r="BM203" s="241" t="s">
        <v>2475</v>
      </c>
    </row>
    <row r="204" s="2" customFormat="1" ht="16.5" customHeight="1">
      <c r="A204" s="40"/>
      <c r="B204" s="41"/>
      <c r="C204" s="229" t="s">
        <v>1500</v>
      </c>
      <c r="D204" s="229" t="s">
        <v>160</v>
      </c>
      <c r="E204" s="230" t="s">
        <v>2476</v>
      </c>
      <c r="F204" s="231" t="s">
        <v>2477</v>
      </c>
      <c r="G204" s="232" t="s">
        <v>1104</v>
      </c>
      <c r="H204" s="233">
        <v>50</v>
      </c>
      <c r="I204" s="234"/>
      <c r="J204" s="235">
        <f>ROUND(I204*H204,2)</f>
        <v>0</v>
      </c>
      <c r="K204" s="236"/>
      <c r="L204" s="46"/>
      <c r="M204" s="237" t="s">
        <v>19</v>
      </c>
      <c r="N204" s="238" t="s">
        <v>45</v>
      </c>
      <c r="O204" s="86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1" t="s">
        <v>164</v>
      </c>
      <c r="AT204" s="241" t="s">
        <v>160</v>
      </c>
      <c r="AU204" s="241" t="s">
        <v>81</v>
      </c>
      <c r="AY204" s="19" t="s">
        <v>157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9" t="s">
        <v>81</v>
      </c>
      <c r="BK204" s="242">
        <f>ROUND(I204*H204,2)</f>
        <v>0</v>
      </c>
      <c r="BL204" s="19" t="s">
        <v>164</v>
      </c>
      <c r="BM204" s="241" t="s">
        <v>2478</v>
      </c>
    </row>
    <row r="205" s="12" customFormat="1" ht="25.92" customHeight="1">
      <c r="A205" s="12"/>
      <c r="B205" s="213"/>
      <c r="C205" s="214"/>
      <c r="D205" s="215" t="s">
        <v>73</v>
      </c>
      <c r="E205" s="216" t="s">
        <v>2479</v>
      </c>
      <c r="F205" s="216" t="s">
        <v>2480</v>
      </c>
      <c r="G205" s="214"/>
      <c r="H205" s="214"/>
      <c r="I205" s="217"/>
      <c r="J205" s="218">
        <f>BK205</f>
        <v>0</v>
      </c>
      <c r="K205" s="214"/>
      <c r="L205" s="219"/>
      <c r="M205" s="220"/>
      <c r="N205" s="221"/>
      <c r="O205" s="221"/>
      <c r="P205" s="222">
        <f>SUM(P206:P209)</f>
        <v>0</v>
      </c>
      <c r="Q205" s="221"/>
      <c r="R205" s="222">
        <f>SUM(R206:R209)</f>
        <v>0</v>
      </c>
      <c r="S205" s="221"/>
      <c r="T205" s="223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4" t="s">
        <v>81</v>
      </c>
      <c r="AT205" s="225" t="s">
        <v>73</v>
      </c>
      <c r="AU205" s="225" t="s">
        <v>74</v>
      </c>
      <c r="AY205" s="224" t="s">
        <v>157</v>
      </c>
      <c r="BK205" s="226">
        <f>SUM(BK206:BK209)</f>
        <v>0</v>
      </c>
    </row>
    <row r="206" s="2" customFormat="1" ht="16.5" customHeight="1">
      <c r="A206" s="40"/>
      <c r="B206" s="41"/>
      <c r="C206" s="229" t="s">
        <v>1502</v>
      </c>
      <c r="D206" s="229" t="s">
        <v>160</v>
      </c>
      <c r="E206" s="230" t="s">
        <v>2481</v>
      </c>
      <c r="F206" s="231" t="s">
        <v>2482</v>
      </c>
      <c r="G206" s="232" t="s">
        <v>259</v>
      </c>
      <c r="H206" s="233">
        <v>1</v>
      </c>
      <c r="I206" s="234"/>
      <c r="J206" s="235">
        <f>ROUND(I206*H206,2)</f>
        <v>0</v>
      </c>
      <c r="K206" s="236"/>
      <c r="L206" s="46"/>
      <c r="M206" s="237" t="s">
        <v>19</v>
      </c>
      <c r="N206" s="238" t="s">
        <v>45</v>
      </c>
      <c r="O206" s="86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1" t="s">
        <v>164</v>
      </c>
      <c r="AT206" s="241" t="s">
        <v>160</v>
      </c>
      <c r="AU206" s="241" t="s">
        <v>81</v>
      </c>
      <c r="AY206" s="19" t="s">
        <v>157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9" t="s">
        <v>81</v>
      </c>
      <c r="BK206" s="242">
        <f>ROUND(I206*H206,2)</f>
        <v>0</v>
      </c>
      <c r="BL206" s="19" t="s">
        <v>164</v>
      </c>
      <c r="BM206" s="241" t="s">
        <v>2483</v>
      </c>
    </row>
    <row r="207" s="2" customFormat="1" ht="16.5" customHeight="1">
      <c r="A207" s="40"/>
      <c r="B207" s="41"/>
      <c r="C207" s="229" t="s">
        <v>1504</v>
      </c>
      <c r="D207" s="229" t="s">
        <v>160</v>
      </c>
      <c r="E207" s="230" t="s">
        <v>2484</v>
      </c>
      <c r="F207" s="231" t="s">
        <v>2485</v>
      </c>
      <c r="G207" s="232" t="s">
        <v>259</v>
      </c>
      <c r="H207" s="233">
        <v>1</v>
      </c>
      <c r="I207" s="234"/>
      <c r="J207" s="235">
        <f>ROUND(I207*H207,2)</f>
        <v>0</v>
      </c>
      <c r="K207" s="236"/>
      <c r="L207" s="46"/>
      <c r="M207" s="237" t="s">
        <v>19</v>
      </c>
      <c r="N207" s="238" t="s">
        <v>45</v>
      </c>
      <c r="O207" s="86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1" t="s">
        <v>164</v>
      </c>
      <c r="AT207" s="241" t="s">
        <v>160</v>
      </c>
      <c r="AU207" s="241" t="s">
        <v>81</v>
      </c>
      <c r="AY207" s="19" t="s">
        <v>157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9" t="s">
        <v>81</v>
      </c>
      <c r="BK207" s="242">
        <f>ROUND(I207*H207,2)</f>
        <v>0</v>
      </c>
      <c r="BL207" s="19" t="s">
        <v>164</v>
      </c>
      <c r="BM207" s="241" t="s">
        <v>2486</v>
      </c>
    </row>
    <row r="208" s="2" customFormat="1" ht="21.75" customHeight="1">
      <c r="A208" s="40"/>
      <c r="B208" s="41"/>
      <c r="C208" s="229" t="s">
        <v>1508</v>
      </c>
      <c r="D208" s="229" t="s">
        <v>160</v>
      </c>
      <c r="E208" s="230" t="s">
        <v>2487</v>
      </c>
      <c r="F208" s="231" t="s">
        <v>2488</v>
      </c>
      <c r="G208" s="232" t="s">
        <v>1104</v>
      </c>
      <c r="H208" s="233">
        <v>1</v>
      </c>
      <c r="I208" s="234"/>
      <c r="J208" s="235">
        <f>ROUND(I208*H208,2)</f>
        <v>0</v>
      </c>
      <c r="K208" s="236"/>
      <c r="L208" s="46"/>
      <c r="M208" s="237" t="s">
        <v>19</v>
      </c>
      <c r="N208" s="238" t="s">
        <v>45</v>
      </c>
      <c r="O208" s="86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1" t="s">
        <v>164</v>
      </c>
      <c r="AT208" s="241" t="s">
        <v>160</v>
      </c>
      <c r="AU208" s="241" t="s">
        <v>81</v>
      </c>
      <c r="AY208" s="19" t="s">
        <v>157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81</v>
      </c>
      <c r="BK208" s="242">
        <f>ROUND(I208*H208,2)</f>
        <v>0</v>
      </c>
      <c r="BL208" s="19" t="s">
        <v>164</v>
      </c>
      <c r="BM208" s="241" t="s">
        <v>2489</v>
      </c>
    </row>
    <row r="209" s="2" customFormat="1" ht="21.75" customHeight="1">
      <c r="A209" s="40"/>
      <c r="B209" s="41"/>
      <c r="C209" s="229" t="s">
        <v>1513</v>
      </c>
      <c r="D209" s="229" t="s">
        <v>160</v>
      </c>
      <c r="E209" s="230" t="s">
        <v>2490</v>
      </c>
      <c r="F209" s="231" t="s">
        <v>2491</v>
      </c>
      <c r="G209" s="232" t="s">
        <v>1104</v>
      </c>
      <c r="H209" s="233">
        <v>1</v>
      </c>
      <c r="I209" s="234"/>
      <c r="J209" s="235">
        <f>ROUND(I209*H209,2)</f>
        <v>0</v>
      </c>
      <c r="K209" s="236"/>
      <c r="L209" s="46"/>
      <c r="M209" s="310" t="s">
        <v>19</v>
      </c>
      <c r="N209" s="311" t="s">
        <v>45</v>
      </c>
      <c r="O209" s="304"/>
      <c r="P209" s="308">
        <f>O209*H209</f>
        <v>0</v>
      </c>
      <c r="Q209" s="308">
        <v>0</v>
      </c>
      <c r="R209" s="308">
        <f>Q209*H209</f>
        <v>0</v>
      </c>
      <c r="S209" s="308">
        <v>0</v>
      </c>
      <c r="T209" s="309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1" t="s">
        <v>164</v>
      </c>
      <c r="AT209" s="241" t="s">
        <v>160</v>
      </c>
      <c r="AU209" s="241" t="s">
        <v>81</v>
      </c>
      <c r="AY209" s="19" t="s">
        <v>157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9" t="s">
        <v>81</v>
      </c>
      <c r="BK209" s="242">
        <f>ROUND(I209*H209,2)</f>
        <v>0</v>
      </c>
      <c r="BL209" s="19" t="s">
        <v>164</v>
      </c>
      <c r="BM209" s="241" t="s">
        <v>2492</v>
      </c>
    </row>
    <row r="210" s="2" customFormat="1" ht="6.96" customHeight="1">
      <c r="A210" s="40"/>
      <c r="B210" s="61"/>
      <c r="C210" s="62"/>
      <c r="D210" s="62"/>
      <c r="E210" s="62"/>
      <c r="F210" s="62"/>
      <c r="G210" s="62"/>
      <c r="H210" s="62"/>
      <c r="I210" s="177"/>
      <c r="J210" s="62"/>
      <c r="K210" s="62"/>
      <c r="L210" s="46"/>
      <c r="M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</row>
  </sheetData>
  <sheetProtection sheet="1" autoFilter="0" formatColumns="0" formatRows="0" objects="1" scenarios="1" spinCount="100000" saltValue="p9Bu1JXAypEOd3JKDAotkvEWzSa3VmEufBivqN0yKsx+UT4eJpvRlF8bt7GcGlyLrwJOVb1y+1ob+Qi3KGI9Ow==" hashValue="grWdh60vsXAaqYcErlKJKrMMr2eyfgYKoF0ZY50dnFcx/Y56kXmh503Pcd6dV7mHS51ULBVIC+cNsigjinag5g==" algorithmName="SHA-512" password="CC35"/>
  <autoFilter ref="C85:K20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117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2493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20. 4. 2020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">
        <v>27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30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51" t="s">
        <v>26</v>
      </c>
      <c r="J20" s="135" t="str">
        <f>IF('Rekapitulace stavby'!AN16="","",'Rekapitulace stavby'!AN16)</f>
        <v/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51" t="s">
        <v>29</v>
      </c>
      <c r="J21" s="135" t="str">
        <f>IF('Rekapitulace stavby'!AN17="","",'Rekapitulace stavby'!AN17)</f>
        <v/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36</v>
      </c>
      <c r="E23" s="40"/>
      <c r="F23" s="40"/>
      <c r="G23" s="40"/>
      <c r="H23" s="40"/>
      <c r="I23" s="151" t="s">
        <v>26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37</v>
      </c>
      <c r="F24" s="40"/>
      <c r="G24" s="40"/>
      <c r="H24" s="40"/>
      <c r="I24" s="151" t="s">
        <v>29</v>
      </c>
      <c r="J24" s="135" t="s">
        <v>19</v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38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40</v>
      </c>
      <c r="E30" s="40"/>
      <c r="F30" s="40"/>
      <c r="G30" s="40"/>
      <c r="H30" s="40"/>
      <c r="I30" s="148"/>
      <c r="J30" s="161">
        <f>ROUND(J83,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42</v>
      </c>
      <c r="G32" s="40"/>
      <c r="H32" s="40"/>
      <c r="I32" s="163" t="s">
        <v>41</v>
      </c>
      <c r="J32" s="162" t="s">
        <v>43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44</v>
      </c>
      <c r="E33" s="146" t="s">
        <v>45</v>
      </c>
      <c r="F33" s="165">
        <f>ROUND((SUM(BE83:BE92)),  2)</f>
        <v>0</v>
      </c>
      <c r="G33" s="40"/>
      <c r="H33" s="40"/>
      <c r="I33" s="166">
        <v>0.20999999999999999</v>
      </c>
      <c r="J33" s="165">
        <f>ROUND(((SUM(BE83:BE92))*I33),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46</v>
      </c>
      <c r="F34" s="165">
        <f>ROUND((SUM(BF83:BF92)),  2)</f>
        <v>0</v>
      </c>
      <c r="G34" s="40"/>
      <c r="H34" s="40"/>
      <c r="I34" s="166">
        <v>0.14999999999999999</v>
      </c>
      <c r="J34" s="165">
        <f>ROUND(((SUM(BF83:BF92))*I34),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47</v>
      </c>
      <c r="F35" s="165">
        <f>ROUND((SUM(BG83:BG92)),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48</v>
      </c>
      <c r="F36" s="165">
        <f>ROUND((SUM(BH83:BH92)),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5">
        <f>ROUND((SUM(BI83:BI92)),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50</v>
      </c>
      <c r="E39" s="169"/>
      <c r="F39" s="169"/>
      <c r="G39" s="170" t="s">
        <v>51</v>
      </c>
      <c r="H39" s="171" t="s">
        <v>52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Zbečno ON - oprava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SO.07 - VRN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Zbečno</v>
      </c>
      <c r="G52" s="42"/>
      <c r="H52" s="42"/>
      <c r="I52" s="151" t="s">
        <v>23</v>
      </c>
      <c r="J52" s="74" t="str">
        <f>IF(J12="","",J12)</f>
        <v>20. 4. 2020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51" t="s">
        <v>33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51" t="s">
        <v>36</v>
      </c>
      <c r="J55" s="38" t="str">
        <f>E24</f>
        <v>L. Malý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122</v>
      </c>
      <c r="D57" s="183"/>
      <c r="E57" s="183"/>
      <c r="F57" s="183"/>
      <c r="G57" s="183"/>
      <c r="H57" s="183"/>
      <c r="I57" s="184"/>
      <c r="J57" s="185" t="s">
        <v>123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72</v>
      </c>
      <c r="D59" s="42"/>
      <c r="E59" s="42"/>
      <c r="F59" s="42"/>
      <c r="G59" s="42"/>
      <c r="H59" s="42"/>
      <c r="I59" s="148"/>
      <c r="J59" s="104">
        <f>J83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87"/>
      <c r="C60" s="188"/>
      <c r="D60" s="189" t="s">
        <v>2494</v>
      </c>
      <c r="E60" s="190"/>
      <c r="F60" s="190"/>
      <c r="G60" s="190"/>
      <c r="H60" s="190"/>
      <c r="I60" s="191"/>
      <c r="J60" s="192">
        <f>J84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2495</v>
      </c>
      <c r="E61" s="196"/>
      <c r="F61" s="196"/>
      <c r="G61" s="196"/>
      <c r="H61" s="196"/>
      <c r="I61" s="197"/>
      <c r="J61" s="198">
        <f>J85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2496</v>
      </c>
      <c r="E62" s="196"/>
      <c r="F62" s="196"/>
      <c r="G62" s="196"/>
      <c r="H62" s="196"/>
      <c r="I62" s="197"/>
      <c r="J62" s="198">
        <f>J88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4"/>
      <c r="C63" s="127"/>
      <c r="D63" s="195" t="s">
        <v>2497</v>
      </c>
      <c r="E63" s="196"/>
      <c r="F63" s="196"/>
      <c r="G63" s="196"/>
      <c r="H63" s="196"/>
      <c r="I63" s="197"/>
      <c r="J63" s="198">
        <f>J91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48"/>
      <c r="J64" s="42"/>
      <c r="K64" s="42"/>
      <c r="L64" s="14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77"/>
      <c r="J65" s="62"/>
      <c r="K65" s="62"/>
      <c r="L65" s="14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80"/>
      <c r="J69" s="64"/>
      <c r="K69" s="64"/>
      <c r="L69" s="14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142</v>
      </c>
      <c r="D70" s="42"/>
      <c r="E70" s="42"/>
      <c r="F70" s="42"/>
      <c r="G70" s="42"/>
      <c r="H70" s="42"/>
      <c r="I70" s="148"/>
      <c r="J70" s="42"/>
      <c r="K70" s="42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81" t="str">
        <f>E7</f>
        <v>Zbečno ON - oprava</v>
      </c>
      <c r="F73" s="34"/>
      <c r="G73" s="34"/>
      <c r="H73" s="34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117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SO.07 - VRN</v>
      </c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Zbečno</v>
      </c>
      <c r="G77" s="42"/>
      <c r="H77" s="42"/>
      <c r="I77" s="151" t="s">
        <v>23</v>
      </c>
      <c r="J77" s="74" t="str">
        <f>IF(J12="","",J12)</f>
        <v>20. 4. 2020</v>
      </c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Správa železnic, státní organizace</v>
      </c>
      <c r="G79" s="42"/>
      <c r="H79" s="42"/>
      <c r="I79" s="151" t="s">
        <v>33</v>
      </c>
      <c r="J79" s="38" t="str">
        <f>E21</f>
        <v xml:space="preserve"> </v>
      </c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151" t="s">
        <v>36</v>
      </c>
      <c r="J80" s="38" t="str">
        <f>E24</f>
        <v>L. Malý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200"/>
      <c r="B82" s="201"/>
      <c r="C82" s="202" t="s">
        <v>143</v>
      </c>
      <c r="D82" s="203" t="s">
        <v>59</v>
      </c>
      <c r="E82" s="203" t="s">
        <v>55</v>
      </c>
      <c r="F82" s="203" t="s">
        <v>56</v>
      </c>
      <c r="G82" s="203" t="s">
        <v>144</v>
      </c>
      <c r="H82" s="203" t="s">
        <v>145</v>
      </c>
      <c r="I82" s="204" t="s">
        <v>146</v>
      </c>
      <c r="J82" s="205" t="s">
        <v>123</v>
      </c>
      <c r="K82" s="206" t="s">
        <v>147</v>
      </c>
      <c r="L82" s="207"/>
      <c r="M82" s="94" t="s">
        <v>19</v>
      </c>
      <c r="N82" s="95" t="s">
        <v>44</v>
      </c>
      <c r="O82" s="95" t="s">
        <v>148</v>
      </c>
      <c r="P82" s="95" t="s">
        <v>149</v>
      </c>
      <c r="Q82" s="95" t="s">
        <v>150</v>
      </c>
      <c r="R82" s="95" t="s">
        <v>151</v>
      </c>
      <c r="S82" s="95" t="s">
        <v>152</v>
      </c>
      <c r="T82" s="96" t="s">
        <v>153</v>
      </c>
      <c r="U82" s="200"/>
      <c r="V82" s="200"/>
      <c r="W82" s="200"/>
      <c r="X82" s="200"/>
      <c r="Y82" s="200"/>
      <c r="Z82" s="200"/>
      <c r="AA82" s="200"/>
      <c r="AB82" s="200"/>
      <c r="AC82" s="200"/>
      <c r="AD82" s="200"/>
      <c r="AE82" s="200"/>
    </row>
    <row r="83" s="2" customFormat="1" ht="22.8" customHeight="1">
      <c r="A83" s="40"/>
      <c r="B83" s="41"/>
      <c r="C83" s="101" t="s">
        <v>154</v>
      </c>
      <c r="D83" s="42"/>
      <c r="E83" s="42"/>
      <c r="F83" s="42"/>
      <c r="G83" s="42"/>
      <c r="H83" s="42"/>
      <c r="I83" s="148"/>
      <c r="J83" s="208">
        <f>BK83</f>
        <v>0</v>
      </c>
      <c r="K83" s="42"/>
      <c r="L83" s="46"/>
      <c r="M83" s="97"/>
      <c r="N83" s="209"/>
      <c r="O83" s="98"/>
      <c r="P83" s="210">
        <f>P84</f>
        <v>0</v>
      </c>
      <c r="Q83" s="98"/>
      <c r="R83" s="210">
        <f>R84</f>
        <v>0</v>
      </c>
      <c r="S83" s="98"/>
      <c r="T83" s="211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124</v>
      </c>
      <c r="BK83" s="212">
        <f>BK84</f>
        <v>0</v>
      </c>
    </row>
    <row r="84" s="12" customFormat="1" ht="25.92" customHeight="1">
      <c r="A84" s="12"/>
      <c r="B84" s="213"/>
      <c r="C84" s="214"/>
      <c r="D84" s="215" t="s">
        <v>73</v>
      </c>
      <c r="E84" s="216" t="s">
        <v>114</v>
      </c>
      <c r="F84" s="216" t="s">
        <v>2498</v>
      </c>
      <c r="G84" s="214"/>
      <c r="H84" s="214"/>
      <c r="I84" s="217"/>
      <c r="J84" s="218">
        <f>BK84</f>
        <v>0</v>
      </c>
      <c r="K84" s="214"/>
      <c r="L84" s="219"/>
      <c r="M84" s="220"/>
      <c r="N84" s="221"/>
      <c r="O84" s="221"/>
      <c r="P84" s="222">
        <f>P85+P88+P91</f>
        <v>0</v>
      </c>
      <c r="Q84" s="221"/>
      <c r="R84" s="222">
        <f>R85+R88+R91</f>
        <v>0</v>
      </c>
      <c r="S84" s="221"/>
      <c r="T84" s="223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24" t="s">
        <v>187</v>
      </c>
      <c r="AT84" s="225" t="s">
        <v>73</v>
      </c>
      <c r="AU84" s="225" t="s">
        <v>74</v>
      </c>
      <c r="AY84" s="224" t="s">
        <v>157</v>
      </c>
      <c r="BK84" s="226">
        <f>BK85+BK88+BK91</f>
        <v>0</v>
      </c>
    </row>
    <row r="85" s="12" customFormat="1" ht="22.8" customHeight="1">
      <c r="A85" s="12"/>
      <c r="B85" s="213"/>
      <c r="C85" s="214"/>
      <c r="D85" s="215" t="s">
        <v>73</v>
      </c>
      <c r="E85" s="227" t="s">
        <v>2499</v>
      </c>
      <c r="F85" s="227" t="s">
        <v>2500</v>
      </c>
      <c r="G85" s="214"/>
      <c r="H85" s="214"/>
      <c r="I85" s="217"/>
      <c r="J85" s="228">
        <f>BK85</f>
        <v>0</v>
      </c>
      <c r="K85" s="214"/>
      <c r="L85" s="219"/>
      <c r="M85" s="220"/>
      <c r="N85" s="221"/>
      <c r="O85" s="221"/>
      <c r="P85" s="222">
        <f>SUM(P86:P87)</f>
        <v>0</v>
      </c>
      <c r="Q85" s="221"/>
      <c r="R85" s="222">
        <f>SUM(R86:R87)</f>
        <v>0</v>
      </c>
      <c r="S85" s="221"/>
      <c r="T85" s="223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4" t="s">
        <v>187</v>
      </c>
      <c r="AT85" s="225" t="s">
        <v>73</v>
      </c>
      <c r="AU85" s="225" t="s">
        <v>81</v>
      </c>
      <c r="AY85" s="224" t="s">
        <v>157</v>
      </c>
      <c r="BK85" s="226">
        <f>SUM(BK86:BK87)</f>
        <v>0</v>
      </c>
    </row>
    <row r="86" s="2" customFormat="1" ht="16.5" customHeight="1">
      <c r="A86" s="40"/>
      <c r="B86" s="41"/>
      <c r="C86" s="229" t="s">
        <v>81</v>
      </c>
      <c r="D86" s="229" t="s">
        <v>160</v>
      </c>
      <c r="E86" s="230" t="s">
        <v>2501</v>
      </c>
      <c r="F86" s="231" t="s">
        <v>2500</v>
      </c>
      <c r="G86" s="232" t="s">
        <v>2502</v>
      </c>
      <c r="H86" s="233">
        <v>1</v>
      </c>
      <c r="I86" s="234"/>
      <c r="J86" s="235">
        <f>ROUND(I86*H86,2)</f>
        <v>0</v>
      </c>
      <c r="K86" s="236"/>
      <c r="L86" s="46"/>
      <c r="M86" s="237" t="s">
        <v>19</v>
      </c>
      <c r="N86" s="238" t="s">
        <v>45</v>
      </c>
      <c r="O86" s="86"/>
      <c r="P86" s="239">
        <f>O86*H86</f>
        <v>0</v>
      </c>
      <c r="Q86" s="239">
        <v>0</v>
      </c>
      <c r="R86" s="239">
        <f>Q86*H86</f>
        <v>0</v>
      </c>
      <c r="S86" s="239">
        <v>0</v>
      </c>
      <c r="T86" s="240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41" t="s">
        <v>164</v>
      </c>
      <c r="AT86" s="241" t="s">
        <v>160</v>
      </c>
      <c r="AU86" s="241" t="s">
        <v>83</v>
      </c>
      <c r="AY86" s="19" t="s">
        <v>157</v>
      </c>
      <c r="BE86" s="242">
        <f>IF(N86="základní",J86,0)</f>
        <v>0</v>
      </c>
      <c r="BF86" s="242">
        <f>IF(N86="snížená",J86,0)</f>
        <v>0</v>
      </c>
      <c r="BG86" s="242">
        <f>IF(N86="zákl. přenesená",J86,0)</f>
        <v>0</v>
      </c>
      <c r="BH86" s="242">
        <f>IF(N86="sníž. přenesená",J86,0)</f>
        <v>0</v>
      </c>
      <c r="BI86" s="242">
        <f>IF(N86="nulová",J86,0)</f>
        <v>0</v>
      </c>
      <c r="BJ86" s="19" t="s">
        <v>81</v>
      </c>
      <c r="BK86" s="242">
        <f>ROUND(I86*H86,2)</f>
        <v>0</v>
      </c>
      <c r="BL86" s="19" t="s">
        <v>164</v>
      </c>
      <c r="BM86" s="241" t="s">
        <v>2503</v>
      </c>
    </row>
    <row r="87" s="2" customFormat="1">
      <c r="A87" s="40"/>
      <c r="B87" s="41"/>
      <c r="C87" s="42"/>
      <c r="D87" s="243" t="s">
        <v>170</v>
      </c>
      <c r="E87" s="42"/>
      <c r="F87" s="244" t="s">
        <v>2504</v>
      </c>
      <c r="G87" s="42"/>
      <c r="H87" s="42"/>
      <c r="I87" s="148"/>
      <c r="J87" s="42"/>
      <c r="K87" s="42"/>
      <c r="L87" s="46"/>
      <c r="M87" s="245"/>
      <c r="N87" s="246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170</v>
      </c>
      <c r="AU87" s="19" t="s">
        <v>83</v>
      </c>
    </row>
    <row r="88" s="12" customFormat="1" ht="22.8" customHeight="1">
      <c r="A88" s="12"/>
      <c r="B88" s="213"/>
      <c r="C88" s="214"/>
      <c r="D88" s="215" t="s">
        <v>73</v>
      </c>
      <c r="E88" s="227" t="s">
        <v>2505</v>
      </c>
      <c r="F88" s="227" t="s">
        <v>2506</v>
      </c>
      <c r="G88" s="214"/>
      <c r="H88" s="214"/>
      <c r="I88" s="217"/>
      <c r="J88" s="228">
        <f>BK88</f>
        <v>0</v>
      </c>
      <c r="K88" s="214"/>
      <c r="L88" s="219"/>
      <c r="M88" s="220"/>
      <c r="N88" s="221"/>
      <c r="O88" s="221"/>
      <c r="P88" s="222">
        <f>SUM(P89:P90)</f>
        <v>0</v>
      </c>
      <c r="Q88" s="221"/>
      <c r="R88" s="222">
        <f>SUM(R89:R90)</f>
        <v>0</v>
      </c>
      <c r="S88" s="221"/>
      <c r="T88" s="223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4" t="s">
        <v>187</v>
      </c>
      <c r="AT88" s="225" t="s">
        <v>73</v>
      </c>
      <c r="AU88" s="225" t="s">
        <v>81</v>
      </c>
      <c r="AY88" s="224" t="s">
        <v>157</v>
      </c>
      <c r="BK88" s="226">
        <f>SUM(BK89:BK90)</f>
        <v>0</v>
      </c>
    </row>
    <row r="89" s="2" customFormat="1" ht="16.5" customHeight="1">
      <c r="A89" s="40"/>
      <c r="B89" s="41"/>
      <c r="C89" s="229" t="s">
        <v>83</v>
      </c>
      <c r="D89" s="229" t="s">
        <v>160</v>
      </c>
      <c r="E89" s="230" t="s">
        <v>2507</v>
      </c>
      <c r="F89" s="231" t="s">
        <v>2508</v>
      </c>
      <c r="G89" s="232" t="s">
        <v>2502</v>
      </c>
      <c r="H89" s="233">
        <v>1</v>
      </c>
      <c r="I89" s="234"/>
      <c r="J89" s="235">
        <f>ROUND(I89*H89,2)</f>
        <v>0</v>
      </c>
      <c r="K89" s="236"/>
      <c r="L89" s="46"/>
      <c r="M89" s="237" t="s">
        <v>19</v>
      </c>
      <c r="N89" s="238" t="s">
        <v>45</v>
      </c>
      <c r="O89" s="86"/>
      <c r="P89" s="239">
        <f>O89*H89</f>
        <v>0</v>
      </c>
      <c r="Q89" s="239">
        <v>0</v>
      </c>
      <c r="R89" s="239">
        <f>Q89*H89</f>
        <v>0</v>
      </c>
      <c r="S89" s="239">
        <v>0</v>
      </c>
      <c r="T89" s="24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1" t="s">
        <v>164</v>
      </c>
      <c r="AT89" s="241" t="s">
        <v>160</v>
      </c>
      <c r="AU89" s="241" t="s">
        <v>83</v>
      </c>
      <c r="AY89" s="19" t="s">
        <v>157</v>
      </c>
      <c r="BE89" s="242">
        <f>IF(N89="základní",J89,0)</f>
        <v>0</v>
      </c>
      <c r="BF89" s="242">
        <f>IF(N89="snížená",J89,0)</f>
        <v>0</v>
      </c>
      <c r="BG89" s="242">
        <f>IF(N89="zákl. přenesená",J89,0)</f>
        <v>0</v>
      </c>
      <c r="BH89" s="242">
        <f>IF(N89="sníž. přenesená",J89,0)</f>
        <v>0</v>
      </c>
      <c r="BI89" s="242">
        <f>IF(N89="nulová",J89,0)</f>
        <v>0</v>
      </c>
      <c r="BJ89" s="19" t="s">
        <v>81</v>
      </c>
      <c r="BK89" s="242">
        <f>ROUND(I89*H89,2)</f>
        <v>0</v>
      </c>
      <c r="BL89" s="19" t="s">
        <v>164</v>
      </c>
      <c r="BM89" s="241" t="s">
        <v>2509</v>
      </c>
    </row>
    <row r="90" s="2" customFormat="1">
      <c r="A90" s="40"/>
      <c r="B90" s="41"/>
      <c r="C90" s="42"/>
      <c r="D90" s="243" t="s">
        <v>170</v>
      </c>
      <c r="E90" s="42"/>
      <c r="F90" s="244" t="s">
        <v>2510</v>
      </c>
      <c r="G90" s="42"/>
      <c r="H90" s="42"/>
      <c r="I90" s="148"/>
      <c r="J90" s="42"/>
      <c r="K90" s="42"/>
      <c r="L90" s="46"/>
      <c r="M90" s="245"/>
      <c r="N90" s="246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170</v>
      </c>
      <c r="AU90" s="19" t="s">
        <v>83</v>
      </c>
    </row>
    <row r="91" s="12" customFormat="1" ht="22.8" customHeight="1">
      <c r="A91" s="12"/>
      <c r="B91" s="213"/>
      <c r="C91" s="214"/>
      <c r="D91" s="215" t="s">
        <v>73</v>
      </c>
      <c r="E91" s="227" t="s">
        <v>2511</v>
      </c>
      <c r="F91" s="227" t="s">
        <v>2512</v>
      </c>
      <c r="G91" s="214"/>
      <c r="H91" s="214"/>
      <c r="I91" s="217"/>
      <c r="J91" s="228">
        <f>BK91</f>
        <v>0</v>
      </c>
      <c r="K91" s="214"/>
      <c r="L91" s="219"/>
      <c r="M91" s="220"/>
      <c r="N91" s="221"/>
      <c r="O91" s="221"/>
      <c r="P91" s="222">
        <f>P92</f>
        <v>0</v>
      </c>
      <c r="Q91" s="221"/>
      <c r="R91" s="222">
        <f>R92</f>
        <v>0</v>
      </c>
      <c r="S91" s="221"/>
      <c r="T91" s="223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4" t="s">
        <v>187</v>
      </c>
      <c r="AT91" s="225" t="s">
        <v>73</v>
      </c>
      <c r="AU91" s="225" t="s">
        <v>81</v>
      </c>
      <c r="AY91" s="224" t="s">
        <v>157</v>
      </c>
      <c r="BK91" s="226">
        <f>BK92</f>
        <v>0</v>
      </c>
    </row>
    <row r="92" s="2" customFormat="1" ht="16.5" customHeight="1">
      <c r="A92" s="40"/>
      <c r="B92" s="41"/>
      <c r="C92" s="229" t="s">
        <v>158</v>
      </c>
      <c r="D92" s="229" t="s">
        <v>160</v>
      </c>
      <c r="E92" s="230" t="s">
        <v>2513</v>
      </c>
      <c r="F92" s="231" t="s">
        <v>2514</v>
      </c>
      <c r="G92" s="232" t="s">
        <v>2502</v>
      </c>
      <c r="H92" s="233">
        <v>1</v>
      </c>
      <c r="I92" s="234"/>
      <c r="J92" s="235">
        <f>ROUND(I92*H92,2)</f>
        <v>0</v>
      </c>
      <c r="K92" s="236"/>
      <c r="L92" s="46"/>
      <c r="M92" s="310" t="s">
        <v>19</v>
      </c>
      <c r="N92" s="311" t="s">
        <v>45</v>
      </c>
      <c r="O92" s="304"/>
      <c r="P92" s="308">
        <f>O92*H92</f>
        <v>0</v>
      </c>
      <c r="Q92" s="308">
        <v>0</v>
      </c>
      <c r="R92" s="308">
        <f>Q92*H92</f>
        <v>0</v>
      </c>
      <c r="S92" s="308">
        <v>0</v>
      </c>
      <c r="T92" s="309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1" t="s">
        <v>164</v>
      </c>
      <c r="AT92" s="241" t="s">
        <v>160</v>
      </c>
      <c r="AU92" s="241" t="s">
        <v>83</v>
      </c>
      <c r="AY92" s="19" t="s">
        <v>157</v>
      </c>
      <c r="BE92" s="242">
        <f>IF(N92="základní",J92,0)</f>
        <v>0</v>
      </c>
      <c r="BF92" s="242">
        <f>IF(N92="snížená",J92,0)</f>
        <v>0</v>
      </c>
      <c r="BG92" s="242">
        <f>IF(N92="zákl. přenesená",J92,0)</f>
        <v>0</v>
      </c>
      <c r="BH92" s="242">
        <f>IF(N92="sníž. přenesená",J92,0)</f>
        <v>0</v>
      </c>
      <c r="BI92" s="242">
        <f>IF(N92="nulová",J92,0)</f>
        <v>0</v>
      </c>
      <c r="BJ92" s="19" t="s">
        <v>81</v>
      </c>
      <c r="BK92" s="242">
        <f>ROUND(I92*H92,2)</f>
        <v>0</v>
      </c>
      <c r="BL92" s="19" t="s">
        <v>164</v>
      </c>
      <c r="BM92" s="241" t="s">
        <v>2515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177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MC9Pr5SxXG6yBokPbX1fszoEsmuNGWeY97ndIuh8kIZuvQXKC1voUQrxHLYeN/4r9/1UIvqL5oOdyV0cP8WozA==" hashValue="b1FhyoiHNzVlk2Py/WEHZAK2iZi1oOKxcZF/AjGtzVxM3c7rwq2IYIR/29EMaoKdn2PEfZBXINLcR+D7jq1MhQ==" algorithmName="SHA-512" password="CC35"/>
  <autoFilter ref="C82:K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2" customWidth="1"/>
    <col min="2" max="2" width="1.667969" style="312" customWidth="1"/>
    <col min="3" max="4" width="5" style="312" customWidth="1"/>
    <col min="5" max="5" width="11.66016" style="312" customWidth="1"/>
    <col min="6" max="6" width="9.160156" style="312" customWidth="1"/>
    <col min="7" max="7" width="5" style="312" customWidth="1"/>
    <col min="8" max="8" width="77.83203" style="312" customWidth="1"/>
    <col min="9" max="10" width="20" style="312" customWidth="1"/>
    <col min="11" max="11" width="1.667969" style="312" customWidth="1"/>
  </cols>
  <sheetData>
    <row r="1" s="1" customFormat="1" ht="37.5" customHeight="1"/>
    <row r="2" s="1" customFormat="1" ht="7.5" customHeight="1">
      <c r="B2" s="313"/>
      <c r="C2" s="314"/>
      <c r="D2" s="314"/>
      <c r="E2" s="314"/>
      <c r="F2" s="314"/>
      <c r="G2" s="314"/>
      <c r="H2" s="314"/>
      <c r="I2" s="314"/>
      <c r="J2" s="314"/>
      <c r="K2" s="315"/>
    </row>
    <row r="3" s="17" customFormat="1" ht="45" customHeight="1">
      <c r="B3" s="316"/>
      <c r="C3" s="317" t="s">
        <v>2516</v>
      </c>
      <c r="D3" s="317"/>
      <c r="E3" s="317"/>
      <c r="F3" s="317"/>
      <c r="G3" s="317"/>
      <c r="H3" s="317"/>
      <c r="I3" s="317"/>
      <c r="J3" s="317"/>
      <c r="K3" s="318"/>
    </row>
    <row r="4" s="1" customFormat="1" ht="25.5" customHeight="1">
      <c r="B4" s="319"/>
      <c r="C4" s="320" t="s">
        <v>2517</v>
      </c>
      <c r="D4" s="320"/>
      <c r="E4" s="320"/>
      <c r="F4" s="320"/>
      <c r="G4" s="320"/>
      <c r="H4" s="320"/>
      <c r="I4" s="320"/>
      <c r="J4" s="320"/>
      <c r="K4" s="321"/>
    </row>
    <row r="5" s="1" customFormat="1" ht="5.25" customHeight="1">
      <c r="B5" s="319"/>
      <c r="C5" s="322"/>
      <c r="D5" s="322"/>
      <c r="E5" s="322"/>
      <c r="F5" s="322"/>
      <c r="G5" s="322"/>
      <c r="H5" s="322"/>
      <c r="I5" s="322"/>
      <c r="J5" s="322"/>
      <c r="K5" s="321"/>
    </row>
    <row r="6" s="1" customFormat="1" ht="15" customHeight="1">
      <c r="B6" s="319"/>
      <c r="C6" s="323" t="s">
        <v>2518</v>
      </c>
      <c r="D6" s="323"/>
      <c r="E6" s="323"/>
      <c r="F6" s="323"/>
      <c r="G6" s="323"/>
      <c r="H6" s="323"/>
      <c r="I6" s="323"/>
      <c r="J6" s="323"/>
      <c r="K6" s="321"/>
    </row>
    <row r="7" s="1" customFormat="1" ht="15" customHeight="1">
      <c r="B7" s="324"/>
      <c r="C7" s="323" t="s">
        <v>2519</v>
      </c>
      <c r="D7" s="323"/>
      <c r="E7" s="323"/>
      <c r="F7" s="323"/>
      <c r="G7" s="323"/>
      <c r="H7" s="323"/>
      <c r="I7" s="323"/>
      <c r="J7" s="323"/>
      <c r="K7" s="321"/>
    </row>
    <row r="8" s="1" customFormat="1" ht="12.75" customHeight="1">
      <c r="B8" s="324"/>
      <c r="C8" s="323"/>
      <c r="D8" s="323"/>
      <c r="E8" s="323"/>
      <c r="F8" s="323"/>
      <c r="G8" s="323"/>
      <c r="H8" s="323"/>
      <c r="I8" s="323"/>
      <c r="J8" s="323"/>
      <c r="K8" s="321"/>
    </row>
    <row r="9" s="1" customFormat="1" ht="15" customHeight="1">
      <c r="B9" s="324"/>
      <c r="C9" s="323" t="s">
        <v>2520</v>
      </c>
      <c r="D9" s="323"/>
      <c r="E9" s="323"/>
      <c r="F9" s="323"/>
      <c r="G9" s="323"/>
      <c r="H9" s="323"/>
      <c r="I9" s="323"/>
      <c r="J9" s="323"/>
      <c r="K9" s="321"/>
    </row>
    <row r="10" s="1" customFormat="1" ht="15" customHeight="1">
      <c r="B10" s="324"/>
      <c r="C10" s="323"/>
      <c r="D10" s="323" t="s">
        <v>2521</v>
      </c>
      <c r="E10" s="323"/>
      <c r="F10" s="323"/>
      <c r="G10" s="323"/>
      <c r="H10" s="323"/>
      <c r="I10" s="323"/>
      <c r="J10" s="323"/>
      <c r="K10" s="321"/>
    </row>
    <row r="11" s="1" customFormat="1" ht="15" customHeight="1">
      <c r="B11" s="324"/>
      <c r="C11" s="325"/>
      <c r="D11" s="323" t="s">
        <v>2522</v>
      </c>
      <c r="E11" s="323"/>
      <c r="F11" s="323"/>
      <c r="G11" s="323"/>
      <c r="H11" s="323"/>
      <c r="I11" s="323"/>
      <c r="J11" s="323"/>
      <c r="K11" s="321"/>
    </row>
    <row r="12" s="1" customFormat="1" ht="15" customHeight="1">
      <c r="B12" s="324"/>
      <c r="C12" s="325"/>
      <c r="D12" s="323"/>
      <c r="E12" s="323"/>
      <c r="F12" s="323"/>
      <c r="G12" s="323"/>
      <c r="H12" s="323"/>
      <c r="I12" s="323"/>
      <c r="J12" s="323"/>
      <c r="K12" s="321"/>
    </row>
    <row r="13" s="1" customFormat="1" ht="15" customHeight="1">
      <c r="B13" s="324"/>
      <c r="C13" s="325"/>
      <c r="D13" s="326" t="s">
        <v>2523</v>
      </c>
      <c r="E13" s="323"/>
      <c r="F13" s="323"/>
      <c r="G13" s="323"/>
      <c r="H13" s="323"/>
      <c r="I13" s="323"/>
      <c r="J13" s="323"/>
      <c r="K13" s="321"/>
    </row>
    <row r="14" s="1" customFormat="1" ht="12.75" customHeight="1">
      <c r="B14" s="324"/>
      <c r="C14" s="325"/>
      <c r="D14" s="325"/>
      <c r="E14" s="325"/>
      <c r="F14" s="325"/>
      <c r="G14" s="325"/>
      <c r="H14" s="325"/>
      <c r="I14" s="325"/>
      <c r="J14" s="325"/>
      <c r="K14" s="321"/>
    </row>
    <row r="15" s="1" customFormat="1" ht="15" customHeight="1">
      <c r="B15" s="324"/>
      <c r="C15" s="325"/>
      <c r="D15" s="323" t="s">
        <v>2524</v>
      </c>
      <c r="E15" s="323"/>
      <c r="F15" s="323"/>
      <c r="G15" s="323"/>
      <c r="H15" s="323"/>
      <c r="I15" s="323"/>
      <c r="J15" s="323"/>
      <c r="K15" s="321"/>
    </row>
    <row r="16" s="1" customFormat="1" ht="15" customHeight="1">
      <c r="B16" s="324"/>
      <c r="C16" s="325"/>
      <c r="D16" s="323" t="s">
        <v>2525</v>
      </c>
      <c r="E16" s="323"/>
      <c r="F16" s="323"/>
      <c r="G16" s="323"/>
      <c r="H16" s="323"/>
      <c r="I16" s="323"/>
      <c r="J16" s="323"/>
      <c r="K16" s="321"/>
    </row>
    <row r="17" s="1" customFormat="1" ht="15" customHeight="1">
      <c r="B17" s="324"/>
      <c r="C17" s="325"/>
      <c r="D17" s="323" t="s">
        <v>2526</v>
      </c>
      <c r="E17" s="323"/>
      <c r="F17" s="323"/>
      <c r="G17" s="323"/>
      <c r="H17" s="323"/>
      <c r="I17" s="323"/>
      <c r="J17" s="323"/>
      <c r="K17" s="321"/>
    </row>
    <row r="18" s="1" customFormat="1" ht="15" customHeight="1">
      <c r="B18" s="324"/>
      <c r="C18" s="325"/>
      <c r="D18" s="325"/>
      <c r="E18" s="327" t="s">
        <v>80</v>
      </c>
      <c r="F18" s="323" t="s">
        <v>2527</v>
      </c>
      <c r="G18" s="323"/>
      <c r="H18" s="323"/>
      <c r="I18" s="323"/>
      <c r="J18" s="323"/>
      <c r="K18" s="321"/>
    </row>
    <row r="19" s="1" customFormat="1" ht="15" customHeight="1">
      <c r="B19" s="324"/>
      <c r="C19" s="325"/>
      <c r="D19" s="325"/>
      <c r="E19" s="327" t="s">
        <v>2528</v>
      </c>
      <c r="F19" s="323" t="s">
        <v>2529</v>
      </c>
      <c r="G19" s="323"/>
      <c r="H19" s="323"/>
      <c r="I19" s="323"/>
      <c r="J19" s="323"/>
      <c r="K19" s="321"/>
    </row>
    <row r="20" s="1" customFormat="1" ht="15" customHeight="1">
      <c r="B20" s="324"/>
      <c r="C20" s="325"/>
      <c r="D20" s="325"/>
      <c r="E20" s="327" t="s">
        <v>2530</v>
      </c>
      <c r="F20" s="323" t="s">
        <v>2531</v>
      </c>
      <c r="G20" s="323"/>
      <c r="H20" s="323"/>
      <c r="I20" s="323"/>
      <c r="J20" s="323"/>
      <c r="K20" s="321"/>
    </row>
    <row r="21" s="1" customFormat="1" ht="15" customHeight="1">
      <c r="B21" s="324"/>
      <c r="C21" s="325"/>
      <c r="D21" s="325"/>
      <c r="E21" s="327" t="s">
        <v>2532</v>
      </c>
      <c r="F21" s="323" t="s">
        <v>2533</v>
      </c>
      <c r="G21" s="323"/>
      <c r="H21" s="323"/>
      <c r="I21" s="323"/>
      <c r="J21" s="323"/>
      <c r="K21" s="321"/>
    </row>
    <row r="22" s="1" customFormat="1" ht="15" customHeight="1">
      <c r="B22" s="324"/>
      <c r="C22" s="325"/>
      <c r="D22" s="325"/>
      <c r="E22" s="327" t="s">
        <v>882</v>
      </c>
      <c r="F22" s="323" t="s">
        <v>2184</v>
      </c>
      <c r="G22" s="323"/>
      <c r="H22" s="323"/>
      <c r="I22" s="323"/>
      <c r="J22" s="323"/>
      <c r="K22" s="321"/>
    </row>
    <row r="23" s="1" customFormat="1" ht="15" customHeight="1">
      <c r="B23" s="324"/>
      <c r="C23" s="325"/>
      <c r="D23" s="325"/>
      <c r="E23" s="327" t="s">
        <v>87</v>
      </c>
      <c r="F23" s="323" t="s">
        <v>2534</v>
      </c>
      <c r="G23" s="323"/>
      <c r="H23" s="323"/>
      <c r="I23" s="323"/>
      <c r="J23" s="323"/>
      <c r="K23" s="321"/>
    </row>
    <row r="24" s="1" customFormat="1" ht="12.75" customHeight="1">
      <c r="B24" s="324"/>
      <c r="C24" s="325"/>
      <c r="D24" s="325"/>
      <c r="E24" s="325"/>
      <c r="F24" s="325"/>
      <c r="G24" s="325"/>
      <c r="H24" s="325"/>
      <c r="I24" s="325"/>
      <c r="J24" s="325"/>
      <c r="K24" s="321"/>
    </row>
    <row r="25" s="1" customFormat="1" ht="15" customHeight="1">
      <c r="B25" s="324"/>
      <c r="C25" s="323" t="s">
        <v>2535</v>
      </c>
      <c r="D25" s="323"/>
      <c r="E25" s="323"/>
      <c r="F25" s="323"/>
      <c r="G25" s="323"/>
      <c r="H25" s="323"/>
      <c r="I25" s="323"/>
      <c r="J25" s="323"/>
      <c r="K25" s="321"/>
    </row>
    <row r="26" s="1" customFormat="1" ht="15" customHeight="1">
      <c r="B26" s="324"/>
      <c r="C26" s="323" t="s">
        <v>2536</v>
      </c>
      <c r="D26" s="323"/>
      <c r="E26" s="323"/>
      <c r="F26" s="323"/>
      <c r="G26" s="323"/>
      <c r="H26" s="323"/>
      <c r="I26" s="323"/>
      <c r="J26" s="323"/>
      <c r="K26" s="321"/>
    </row>
    <row r="27" s="1" customFormat="1" ht="15" customHeight="1">
      <c r="B27" s="324"/>
      <c r="C27" s="323"/>
      <c r="D27" s="323" t="s">
        <v>2537</v>
      </c>
      <c r="E27" s="323"/>
      <c r="F27" s="323"/>
      <c r="G27" s="323"/>
      <c r="H27" s="323"/>
      <c r="I27" s="323"/>
      <c r="J27" s="323"/>
      <c r="K27" s="321"/>
    </row>
    <row r="28" s="1" customFormat="1" ht="15" customHeight="1">
      <c r="B28" s="324"/>
      <c r="C28" s="325"/>
      <c r="D28" s="323" t="s">
        <v>2538</v>
      </c>
      <c r="E28" s="323"/>
      <c r="F28" s="323"/>
      <c r="G28" s="323"/>
      <c r="H28" s="323"/>
      <c r="I28" s="323"/>
      <c r="J28" s="323"/>
      <c r="K28" s="321"/>
    </row>
    <row r="29" s="1" customFormat="1" ht="12.75" customHeight="1">
      <c r="B29" s="324"/>
      <c r="C29" s="325"/>
      <c r="D29" s="325"/>
      <c r="E29" s="325"/>
      <c r="F29" s="325"/>
      <c r="G29" s="325"/>
      <c r="H29" s="325"/>
      <c r="I29" s="325"/>
      <c r="J29" s="325"/>
      <c r="K29" s="321"/>
    </row>
    <row r="30" s="1" customFormat="1" ht="15" customHeight="1">
      <c r="B30" s="324"/>
      <c r="C30" s="325"/>
      <c r="D30" s="323" t="s">
        <v>2539</v>
      </c>
      <c r="E30" s="323"/>
      <c r="F30" s="323"/>
      <c r="G30" s="323"/>
      <c r="H30" s="323"/>
      <c r="I30" s="323"/>
      <c r="J30" s="323"/>
      <c r="K30" s="321"/>
    </row>
    <row r="31" s="1" customFormat="1" ht="15" customHeight="1">
      <c r="B31" s="324"/>
      <c r="C31" s="325"/>
      <c r="D31" s="323" t="s">
        <v>2540</v>
      </c>
      <c r="E31" s="323"/>
      <c r="F31" s="323"/>
      <c r="G31" s="323"/>
      <c r="H31" s="323"/>
      <c r="I31" s="323"/>
      <c r="J31" s="323"/>
      <c r="K31" s="321"/>
    </row>
    <row r="32" s="1" customFormat="1" ht="12.75" customHeight="1">
      <c r="B32" s="324"/>
      <c r="C32" s="325"/>
      <c r="D32" s="325"/>
      <c r="E32" s="325"/>
      <c r="F32" s="325"/>
      <c r="G32" s="325"/>
      <c r="H32" s="325"/>
      <c r="I32" s="325"/>
      <c r="J32" s="325"/>
      <c r="K32" s="321"/>
    </row>
    <row r="33" s="1" customFormat="1" ht="15" customHeight="1">
      <c r="B33" s="324"/>
      <c r="C33" s="325"/>
      <c r="D33" s="323" t="s">
        <v>2541</v>
      </c>
      <c r="E33" s="323"/>
      <c r="F33" s="323"/>
      <c r="G33" s="323"/>
      <c r="H33" s="323"/>
      <c r="I33" s="323"/>
      <c r="J33" s="323"/>
      <c r="K33" s="321"/>
    </row>
    <row r="34" s="1" customFormat="1" ht="15" customHeight="1">
      <c r="B34" s="324"/>
      <c r="C34" s="325"/>
      <c r="D34" s="323" t="s">
        <v>2542</v>
      </c>
      <c r="E34" s="323"/>
      <c r="F34" s="323"/>
      <c r="G34" s="323"/>
      <c r="H34" s="323"/>
      <c r="I34" s="323"/>
      <c r="J34" s="323"/>
      <c r="K34" s="321"/>
    </row>
    <row r="35" s="1" customFormat="1" ht="15" customHeight="1">
      <c r="B35" s="324"/>
      <c r="C35" s="325"/>
      <c r="D35" s="323" t="s">
        <v>2543</v>
      </c>
      <c r="E35" s="323"/>
      <c r="F35" s="323"/>
      <c r="G35" s="323"/>
      <c r="H35" s="323"/>
      <c r="I35" s="323"/>
      <c r="J35" s="323"/>
      <c r="K35" s="321"/>
    </row>
    <row r="36" s="1" customFormat="1" ht="15" customHeight="1">
      <c r="B36" s="324"/>
      <c r="C36" s="325"/>
      <c r="D36" s="323"/>
      <c r="E36" s="326" t="s">
        <v>143</v>
      </c>
      <c r="F36" s="323"/>
      <c r="G36" s="323" t="s">
        <v>2544</v>
      </c>
      <c r="H36" s="323"/>
      <c r="I36" s="323"/>
      <c r="J36" s="323"/>
      <c r="K36" s="321"/>
    </row>
    <row r="37" s="1" customFormat="1" ht="30.75" customHeight="1">
      <c r="B37" s="324"/>
      <c r="C37" s="325"/>
      <c r="D37" s="323"/>
      <c r="E37" s="326" t="s">
        <v>2545</v>
      </c>
      <c r="F37" s="323"/>
      <c r="G37" s="323" t="s">
        <v>2546</v>
      </c>
      <c r="H37" s="323"/>
      <c r="I37" s="323"/>
      <c r="J37" s="323"/>
      <c r="K37" s="321"/>
    </row>
    <row r="38" s="1" customFormat="1" ht="15" customHeight="1">
      <c r="B38" s="324"/>
      <c r="C38" s="325"/>
      <c r="D38" s="323"/>
      <c r="E38" s="326" t="s">
        <v>55</v>
      </c>
      <c r="F38" s="323"/>
      <c r="G38" s="323" t="s">
        <v>2547</v>
      </c>
      <c r="H38" s="323"/>
      <c r="I38" s="323"/>
      <c r="J38" s="323"/>
      <c r="K38" s="321"/>
    </row>
    <row r="39" s="1" customFormat="1" ht="15" customHeight="1">
      <c r="B39" s="324"/>
      <c r="C39" s="325"/>
      <c r="D39" s="323"/>
      <c r="E39" s="326" t="s">
        <v>56</v>
      </c>
      <c r="F39" s="323"/>
      <c r="G39" s="323" t="s">
        <v>2548</v>
      </c>
      <c r="H39" s="323"/>
      <c r="I39" s="323"/>
      <c r="J39" s="323"/>
      <c r="K39" s="321"/>
    </row>
    <row r="40" s="1" customFormat="1" ht="15" customHeight="1">
      <c r="B40" s="324"/>
      <c r="C40" s="325"/>
      <c r="D40" s="323"/>
      <c r="E40" s="326" t="s">
        <v>144</v>
      </c>
      <c r="F40" s="323"/>
      <c r="G40" s="323" t="s">
        <v>2549</v>
      </c>
      <c r="H40" s="323"/>
      <c r="I40" s="323"/>
      <c r="J40" s="323"/>
      <c r="K40" s="321"/>
    </row>
    <row r="41" s="1" customFormat="1" ht="15" customHeight="1">
      <c r="B41" s="324"/>
      <c r="C41" s="325"/>
      <c r="D41" s="323"/>
      <c r="E41" s="326" t="s">
        <v>145</v>
      </c>
      <c r="F41" s="323"/>
      <c r="G41" s="323" t="s">
        <v>2550</v>
      </c>
      <c r="H41" s="323"/>
      <c r="I41" s="323"/>
      <c r="J41" s="323"/>
      <c r="K41" s="321"/>
    </row>
    <row r="42" s="1" customFormat="1" ht="15" customHeight="1">
      <c r="B42" s="324"/>
      <c r="C42" s="325"/>
      <c r="D42" s="323"/>
      <c r="E42" s="326" t="s">
        <v>2551</v>
      </c>
      <c r="F42" s="323"/>
      <c r="G42" s="323" t="s">
        <v>2552</v>
      </c>
      <c r="H42" s="323"/>
      <c r="I42" s="323"/>
      <c r="J42" s="323"/>
      <c r="K42" s="321"/>
    </row>
    <row r="43" s="1" customFormat="1" ht="15" customHeight="1">
      <c r="B43" s="324"/>
      <c r="C43" s="325"/>
      <c r="D43" s="323"/>
      <c r="E43" s="326"/>
      <c r="F43" s="323"/>
      <c r="G43" s="323" t="s">
        <v>2553</v>
      </c>
      <c r="H43" s="323"/>
      <c r="I43" s="323"/>
      <c r="J43" s="323"/>
      <c r="K43" s="321"/>
    </row>
    <row r="44" s="1" customFormat="1" ht="15" customHeight="1">
      <c r="B44" s="324"/>
      <c r="C44" s="325"/>
      <c r="D44" s="323"/>
      <c r="E44" s="326" t="s">
        <v>2554</v>
      </c>
      <c r="F44" s="323"/>
      <c r="G44" s="323" t="s">
        <v>2555</v>
      </c>
      <c r="H44" s="323"/>
      <c r="I44" s="323"/>
      <c r="J44" s="323"/>
      <c r="K44" s="321"/>
    </row>
    <row r="45" s="1" customFormat="1" ht="15" customHeight="1">
      <c r="B45" s="324"/>
      <c r="C45" s="325"/>
      <c r="D45" s="323"/>
      <c r="E45" s="326" t="s">
        <v>147</v>
      </c>
      <c r="F45" s="323"/>
      <c r="G45" s="323" t="s">
        <v>2556</v>
      </c>
      <c r="H45" s="323"/>
      <c r="I45" s="323"/>
      <c r="J45" s="323"/>
      <c r="K45" s="321"/>
    </row>
    <row r="46" s="1" customFormat="1" ht="12.75" customHeight="1">
      <c r="B46" s="324"/>
      <c r="C46" s="325"/>
      <c r="D46" s="323"/>
      <c r="E46" s="323"/>
      <c r="F46" s="323"/>
      <c r="G46" s="323"/>
      <c r="H46" s="323"/>
      <c r="I46" s="323"/>
      <c r="J46" s="323"/>
      <c r="K46" s="321"/>
    </row>
    <row r="47" s="1" customFormat="1" ht="15" customHeight="1">
      <c r="B47" s="324"/>
      <c r="C47" s="325"/>
      <c r="D47" s="323" t="s">
        <v>2557</v>
      </c>
      <c r="E47" s="323"/>
      <c r="F47" s="323"/>
      <c r="G47" s="323"/>
      <c r="H47" s="323"/>
      <c r="I47" s="323"/>
      <c r="J47" s="323"/>
      <c r="K47" s="321"/>
    </row>
    <row r="48" s="1" customFormat="1" ht="15" customHeight="1">
      <c r="B48" s="324"/>
      <c r="C48" s="325"/>
      <c r="D48" s="325"/>
      <c r="E48" s="323" t="s">
        <v>2558</v>
      </c>
      <c r="F48" s="323"/>
      <c r="G48" s="323"/>
      <c r="H48" s="323"/>
      <c r="I48" s="323"/>
      <c r="J48" s="323"/>
      <c r="K48" s="321"/>
    </row>
    <row r="49" s="1" customFormat="1" ht="15" customHeight="1">
      <c r="B49" s="324"/>
      <c r="C49" s="325"/>
      <c r="D49" s="325"/>
      <c r="E49" s="323" t="s">
        <v>2559</v>
      </c>
      <c r="F49" s="323"/>
      <c r="G49" s="323"/>
      <c r="H49" s="323"/>
      <c r="I49" s="323"/>
      <c r="J49" s="323"/>
      <c r="K49" s="321"/>
    </row>
    <row r="50" s="1" customFormat="1" ht="15" customHeight="1">
      <c r="B50" s="324"/>
      <c r="C50" s="325"/>
      <c r="D50" s="325"/>
      <c r="E50" s="323" t="s">
        <v>2560</v>
      </c>
      <c r="F50" s="323"/>
      <c r="G50" s="323"/>
      <c r="H50" s="323"/>
      <c r="I50" s="323"/>
      <c r="J50" s="323"/>
      <c r="K50" s="321"/>
    </row>
    <row r="51" s="1" customFormat="1" ht="15" customHeight="1">
      <c r="B51" s="324"/>
      <c r="C51" s="325"/>
      <c r="D51" s="323" t="s">
        <v>2561</v>
      </c>
      <c r="E51" s="323"/>
      <c r="F51" s="323"/>
      <c r="G51" s="323"/>
      <c r="H51" s="323"/>
      <c r="I51" s="323"/>
      <c r="J51" s="323"/>
      <c r="K51" s="321"/>
    </row>
    <row r="52" s="1" customFormat="1" ht="25.5" customHeight="1">
      <c r="B52" s="319"/>
      <c r="C52" s="320" t="s">
        <v>2562</v>
      </c>
      <c r="D52" s="320"/>
      <c r="E52" s="320"/>
      <c r="F52" s="320"/>
      <c r="G52" s="320"/>
      <c r="H52" s="320"/>
      <c r="I52" s="320"/>
      <c r="J52" s="320"/>
      <c r="K52" s="321"/>
    </row>
    <row r="53" s="1" customFormat="1" ht="5.25" customHeight="1">
      <c r="B53" s="319"/>
      <c r="C53" s="322"/>
      <c r="D53" s="322"/>
      <c r="E53" s="322"/>
      <c r="F53" s="322"/>
      <c r="G53" s="322"/>
      <c r="H53" s="322"/>
      <c r="I53" s="322"/>
      <c r="J53" s="322"/>
      <c r="K53" s="321"/>
    </row>
    <row r="54" s="1" customFormat="1" ht="15" customHeight="1">
      <c r="B54" s="319"/>
      <c r="C54" s="323" t="s">
        <v>2563</v>
      </c>
      <c r="D54" s="323"/>
      <c r="E54" s="323"/>
      <c r="F54" s="323"/>
      <c r="G54" s="323"/>
      <c r="H54" s="323"/>
      <c r="I54" s="323"/>
      <c r="J54" s="323"/>
      <c r="K54" s="321"/>
    </row>
    <row r="55" s="1" customFormat="1" ht="15" customHeight="1">
      <c r="B55" s="319"/>
      <c r="C55" s="323" t="s">
        <v>2564</v>
      </c>
      <c r="D55" s="323"/>
      <c r="E55" s="323"/>
      <c r="F55" s="323"/>
      <c r="G55" s="323"/>
      <c r="H55" s="323"/>
      <c r="I55" s="323"/>
      <c r="J55" s="323"/>
      <c r="K55" s="321"/>
    </row>
    <row r="56" s="1" customFormat="1" ht="12.75" customHeight="1">
      <c r="B56" s="319"/>
      <c r="C56" s="323"/>
      <c r="D56" s="323"/>
      <c r="E56" s="323"/>
      <c r="F56" s="323"/>
      <c r="G56" s="323"/>
      <c r="H56" s="323"/>
      <c r="I56" s="323"/>
      <c r="J56" s="323"/>
      <c r="K56" s="321"/>
    </row>
    <row r="57" s="1" customFormat="1" ht="15" customHeight="1">
      <c r="B57" s="319"/>
      <c r="C57" s="323" t="s">
        <v>2565</v>
      </c>
      <c r="D57" s="323"/>
      <c r="E57" s="323"/>
      <c r="F57" s="323"/>
      <c r="G57" s="323"/>
      <c r="H57" s="323"/>
      <c r="I57" s="323"/>
      <c r="J57" s="323"/>
      <c r="K57" s="321"/>
    </row>
    <row r="58" s="1" customFormat="1" ht="15" customHeight="1">
      <c r="B58" s="319"/>
      <c r="C58" s="325"/>
      <c r="D58" s="323" t="s">
        <v>2566</v>
      </c>
      <c r="E58" s="323"/>
      <c r="F58" s="323"/>
      <c r="G58" s="323"/>
      <c r="H58" s="323"/>
      <c r="I58" s="323"/>
      <c r="J58" s="323"/>
      <c r="K58" s="321"/>
    </row>
    <row r="59" s="1" customFormat="1" ht="15" customHeight="1">
      <c r="B59" s="319"/>
      <c r="C59" s="325"/>
      <c r="D59" s="323" t="s">
        <v>2567</v>
      </c>
      <c r="E59" s="323"/>
      <c r="F59" s="323"/>
      <c r="G59" s="323"/>
      <c r="H59" s="323"/>
      <c r="I59" s="323"/>
      <c r="J59" s="323"/>
      <c r="K59" s="321"/>
    </row>
    <row r="60" s="1" customFormat="1" ht="15" customHeight="1">
      <c r="B60" s="319"/>
      <c r="C60" s="325"/>
      <c r="D60" s="323" t="s">
        <v>2568</v>
      </c>
      <c r="E60" s="323"/>
      <c r="F60" s="323"/>
      <c r="G60" s="323"/>
      <c r="H60" s="323"/>
      <c r="I60" s="323"/>
      <c r="J60" s="323"/>
      <c r="K60" s="321"/>
    </row>
    <row r="61" s="1" customFormat="1" ht="15" customHeight="1">
      <c r="B61" s="319"/>
      <c r="C61" s="325"/>
      <c r="D61" s="323" t="s">
        <v>2569</v>
      </c>
      <c r="E61" s="323"/>
      <c r="F61" s="323"/>
      <c r="G61" s="323"/>
      <c r="H61" s="323"/>
      <c r="I61" s="323"/>
      <c r="J61" s="323"/>
      <c r="K61" s="321"/>
    </row>
    <row r="62" s="1" customFormat="1" ht="15" customHeight="1">
      <c r="B62" s="319"/>
      <c r="C62" s="325"/>
      <c r="D62" s="328" t="s">
        <v>2570</v>
      </c>
      <c r="E62" s="328"/>
      <c r="F62" s="328"/>
      <c r="G62" s="328"/>
      <c r="H62" s="328"/>
      <c r="I62" s="328"/>
      <c r="J62" s="328"/>
      <c r="K62" s="321"/>
    </row>
    <row r="63" s="1" customFormat="1" ht="15" customHeight="1">
      <c r="B63" s="319"/>
      <c r="C63" s="325"/>
      <c r="D63" s="323" t="s">
        <v>2571</v>
      </c>
      <c r="E63" s="323"/>
      <c r="F63" s="323"/>
      <c r="G63" s="323"/>
      <c r="H63" s="323"/>
      <c r="I63" s="323"/>
      <c r="J63" s="323"/>
      <c r="K63" s="321"/>
    </row>
    <row r="64" s="1" customFormat="1" ht="12.75" customHeight="1">
      <c r="B64" s="319"/>
      <c r="C64" s="325"/>
      <c r="D64" s="325"/>
      <c r="E64" s="329"/>
      <c r="F64" s="325"/>
      <c r="G64" s="325"/>
      <c r="H64" s="325"/>
      <c r="I64" s="325"/>
      <c r="J64" s="325"/>
      <c r="K64" s="321"/>
    </row>
    <row r="65" s="1" customFormat="1" ht="15" customHeight="1">
      <c r="B65" s="319"/>
      <c r="C65" s="325"/>
      <c r="D65" s="323" t="s">
        <v>2572</v>
      </c>
      <c r="E65" s="323"/>
      <c r="F65" s="323"/>
      <c r="G65" s="323"/>
      <c r="H65" s="323"/>
      <c r="I65" s="323"/>
      <c r="J65" s="323"/>
      <c r="K65" s="321"/>
    </row>
    <row r="66" s="1" customFormat="1" ht="15" customHeight="1">
      <c r="B66" s="319"/>
      <c r="C66" s="325"/>
      <c r="D66" s="328" t="s">
        <v>2573</v>
      </c>
      <c r="E66" s="328"/>
      <c r="F66" s="328"/>
      <c r="G66" s="328"/>
      <c r="H66" s="328"/>
      <c r="I66" s="328"/>
      <c r="J66" s="328"/>
      <c r="K66" s="321"/>
    </row>
    <row r="67" s="1" customFormat="1" ht="15" customHeight="1">
      <c r="B67" s="319"/>
      <c r="C67" s="325"/>
      <c r="D67" s="323" t="s">
        <v>2574</v>
      </c>
      <c r="E67" s="323"/>
      <c r="F67" s="323"/>
      <c r="G67" s="323"/>
      <c r="H67" s="323"/>
      <c r="I67" s="323"/>
      <c r="J67" s="323"/>
      <c r="K67" s="321"/>
    </row>
    <row r="68" s="1" customFormat="1" ht="15" customHeight="1">
      <c r="B68" s="319"/>
      <c r="C68" s="325"/>
      <c r="D68" s="323" t="s">
        <v>2575</v>
      </c>
      <c r="E68" s="323"/>
      <c r="F68" s="323"/>
      <c r="G68" s="323"/>
      <c r="H68" s="323"/>
      <c r="I68" s="323"/>
      <c r="J68" s="323"/>
      <c r="K68" s="321"/>
    </row>
    <row r="69" s="1" customFormat="1" ht="15" customHeight="1">
      <c r="B69" s="319"/>
      <c r="C69" s="325"/>
      <c r="D69" s="323" t="s">
        <v>2576</v>
      </c>
      <c r="E69" s="323"/>
      <c r="F69" s="323"/>
      <c r="G69" s="323"/>
      <c r="H69" s="323"/>
      <c r="I69" s="323"/>
      <c r="J69" s="323"/>
      <c r="K69" s="321"/>
    </row>
    <row r="70" s="1" customFormat="1" ht="15" customHeight="1">
      <c r="B70" s="319"/>
      <c r="C70" s="325"/>
      <c r="D70" s="323" t="s">
        <v>2577</v>
      </c>
      <c r="E70" s="323"/>
      <c r="F70" s="323"/>
      <c r="G70" s="323"/>
      <c r="H70" s="323"/>
      <c r="I70" s="323"/>
      <c r="J70" s="323"/>
      <c r="K70" s="321"/>
    </row>
    <row r="71" s="1" customFormat="1" ht="12.75" customHeight="1">
      <c r="B71" s="330"/>
      <c r="C71" s="331"/>
      <c r="D71" s="331"/>
      <c r="E71" s="331"/>
      <c r="F71" s="331"/>
      <c r="G71" s="331"/>
      <c r="H71" s="331"/>
      <c r="I71" s="331"/>
      <c r="J71" s="331"/>
      <c r="K71" s="332"/>
    </row>
    <row r="72" s="1" customFormat="1" ht="18.75" customHeight="1">
      <c r="B72" s="333"/>
      <c r="C72" s="333"/>
      <c r="D72" s="333"/>
      <c r="E72" s="333"/>
      <c r="F72" s="333"/>
      <c r="G72" s="333"/>
      <c r="H72" s="333"/>
      <c r="I72" s="333"/>
      <c r="J72" s="333"/>
      <c r="K72" s="334"/>
    </row>
    <row r="73" s="1" customFormat="1" ht="18.75" customHeight="1">
      <c r="B73" s="334"/>
      <c r="C73" s="334"/>
      <c r="D73" s="334"/>
      <c r="E73" s="334"/>
      <c r="F73" s="334"/>
      <c r="G73" s="334"/>
      <c r="H73" s="334"/>
      <c r="I73" s="334"/>
      <c r="J73" s="334"/>
      <c r="K73" s="334"/>
    </row>
    <row r="74" s="1" customFormat="1" ht="7.5" customHeight="1">
      <c r="B74" s="335"/>
      <c r="C74" s="336"/>
      <c r="D74" s="336"/>
      <c r="E74" s="336"/>
      <c r="F74" s="336"/>
      <c r="G74" s="336"/>
      <c r="H74" s="336"/>
      <c r="I74" s="336"/>
      <c r="J74" s="336"/>
      <c r="K74" s="337"/>
    </row>
    <row r="75" s="1" customFormat="1" ht="45" customHeight="1">
      <c r="B75" s="338"/>
      <c r="C75" s="339" t="s">
        <v>2578</v>
      </c>
      <c r="D75" s="339"/>
      <c r="E75" s="339"/>
      <c r="F75" s="339"/>
      <c r="G75" s="339"/>
      <c r="H75" s="339"/>
      <c r="I75" s="339"/>
      <c r="J75" s="339"/>
      <c r="K75" s="340"/>
    </row>
    <row r="76" s="1" customFormat="1" ht="17.25" customHeight="1">
      <c r="B76" s="338"/>
      <c r="C76" s="341" t="s">
        <v>2579</v>
      </c>
      <c r="D76" s="341"/>
      <c r="E76" s="341"/>
      <c r="F76" s="341" t="s">
        <v>2580</v>
      </c>
      <c r="G76" s="342"/>
      <c r="H76" s="341" t="s">
        <v>56</v>
      </c>
      <c r="I76" s="341" t="s">
        <v>59</v>
      </c>
      <c r="J76" s="341" t="s">
        <v>2581</v>
      </c>
      <c r="K76" s="340"/>
    </row>
    <row r="77" s="1" customFormat="1" ht="17.25" customHeight="1">
      <c r="B77" s="338"/>
      <c r="C77" s="343" t="s">
        <v>2582</v>
      </c>
      <c r="D77" s="343"/>
      <c r="E77" s="343"/>
      <c r="F77" s="344" t="s">
        <v>2583</v>
      </c>
      <c r="G77" s="345"/>
      <c r="H77" s="343"/>
      <c r="I77" s="343"/>
      <c r="J77" s="343" t="s">
        <v>2584</v>
      </c>
      <c r="K77" s="340"/>
    </row>
    <row r="78" s="1" customFormat="1" ht="5.25" customHeight="1">
      <c r="B78" s="338"/>
      <c r="C78" s="346"/>
      <c r="D78" s="346"/>
      <c r="E78" s="346"/>
      <c r="F78" s="346"/>
      <c r="G78" s="347"/>
      <c r="H78" s="346"/>
      <c r="I78" s="346"/>
      <c r="J78" s="346"/>
      <c r="K78" s="340"/>
    </row>
    <row r="79" s="1" customFormat="1" ht="15" customHeight="1">
      <c r="B79" s="338"/>
      <c r="C79" s="326" t="s">
        <v>55</v>
      </c>
      <c r="D79" s="346"/>
      <c r="E79" s="346"/>
      <c r="F79" s="348" t="s">
        <v>2585</v>
      </c>
      <c r="G79" s="347"/>
      <c r="H79" s="326" t="s">
        <v>2586</v>
      </c>
      <c r="I79" s="326" t="s">
        <v>2587</v>
      </c>
      <c r="J79" s="326">
        <v>20</v>
      </c>
      <c r="K79" s="340"/>
    </row>
    <row r="80" s="1" customFormat="1" ht="15" customHeight="1">
      <c r="B80" s="338"/>
      <c r="C80" s="326" t="s">
        <v>2588</v>
      </c>
      <c r="D80" s="326"/>
      <c r="E80" s="326"/>
      <c r="F80" s="348" t="s">
        <v>2585</v>
      </c>
      <c r="G80" s="347"/>
      <c r="H80" s="326" t="s">
        <v>2589</v>
      </c>
      <c r="I80" s="326" t="s">
        <v>2587</v>
      </c>
      <c r="J80" s="326">
        <v>120</v>
      </c>
      <c r="K80" s="340"/>
    </row>
    <row r="81" s="1" customFormat="1" ht="15" customHeight="1">
      <c r="B81" s="349"/>
      <c r="C81" s="326" t="s">
        <v>2590</v>
      </c>
      <c r="D81" s="326"/>
      <c r="E81" s="326"/>
      <c r="F81" s="348" t="s">
        <v>2591</v>
      </c>
      <c r="G81" s="347"/>
      <c r="H81" s="326" t="s">
        <v>2592</v>
      </c>
      <c r="I81" s="326" t="s">
        <v>2587</v>
      </c>
      <c r="J81" s="326">
        <v>50</v>
      </c>
      <c r="K81" s="340"/>
    </row>
    <row r="82" s="1" customFormat="1" ht="15" customHeight="1">
      <c r="B82" s="349"/>
      <c r="C82" s="326" t="s">
        <v>2593</v>
      </c>
      <c r="D82" s="326"/>
      <c r="E82" s="326"/>
      <c r="F82" s="348" t="s">
        <v>2585</v>
      </c>
      <c r="G82" s="347"/>
      <c r="H82" s="326" t="s">
        <v>2594</v>
      </c>
      <c r="I82" s="326" t="s">
        <v>2595</v>
      </c>
      <c r="J82" s="326"/>
      <c r="K82" s="340"/>
    </row>
    <row r="83" s="1" customFormat="1" ht="15" customHeight="1">
      <c r="B83" s="349"/>
      <c r="C83" s="350" t="s">
        <v>2596</v>
      </c>
      <c r="D83" s="350"/>
      <c r="E83" s="350"/>
      <c r="F83" s="351" t="s">
        <v>2591</v>
      </c>
      <c r="G83" s="350"/>
      <c r="H83" s="350" t="s">
        <v>2597</v>
      </c>
      <c r="I83" s="350" t="s">
        <v>2587</v>
      </c>
      <c r="J83" s="350">
        <v>15</v>
      </c>
      <c r="K83" s="340"/>
    </row>
    <row r="84" s="1" customFormat="1" ht="15" customHeight="1">
      <c r="B84" s="349"/>
      <c r="C84" s="350" t="s">
        <v>2598</v>
      </c>
      <c r="D84" s="350"/>
      <c r="E84" s="350"/>
      <c r="F84" s="351" t="s">
        <v>2591</v>
      </c>
      <c r="G84" s="350"/>
      <c r="H84" s="350" t="s">
        <v>2599</v>
      </c>
      <c r="I84" s="350" t="s">
        <v>2587</v>
      </c>
      <c r="J84" s="350">
        <v>15</v>
      </c>
      <c r="K84" s="340"/>
    </row>
    <row r="85" s="1" customFormat="1" ht="15" customHeight="1">
      <c r="B85" s="349"/>
      <c r="C85" s="350" t="s">
        <v>2600</v>
      </c>
      <c r="D85" s="350"/>
      <c r="E85" s="350"/>
      <c r="F85" s="351" t="s">
        <v>2591</v>
      </c>
      <c r="G85" s="350"/>
      <c r="H85" s="350" t="s">
        <v>2601</v>
      </c>
      <c r="I85" s="350" t="s">
        <v>2587</v>
      </c>
      <c r="J85" s="350">
        <v>20</v>
      </c>
      <c r="K85" s="340"/>
    </row>
    <row r="86" s="1" customFormat="1" ht="15" customHeight="1">
      <c r="B86" s="349"/>
      <c r="C86" s="350" t="s">
        <v>2602</v>
      </c>
      <c r="D86" s="350"/>
      <c r="E86" s="350"/>
      <c r="F86" s="351" t="s">
        <v>2591</v>
      </c>
      <c r="G86" s="350"/>
      <c r="H86" s="350" t="s">
        <v>2603</v>
      </c>
      <c r="I86" s="350" t="s">
        <v>2587</v>
      </c>
      <c r="J86" s="350">
        <v>20</v>
      </c>
      <c r="K86" s="340"/>
    </row>
    <row r="87" s="1" customFormat="1" ht="15" customHeight="1">
      <c r="B87" s="349"/>
      <c r="C87" s="326" t="s">
        <v>2604</v>
      </c>
      <c r="D87" s="326"/>
      <c r="E87" s="326"/>
      <c r="F87" s="348" t="s">
        <v>2591</v>
      </c>
      <c r="G87" s="347"/>
      <c r="H87" s="326" t="s">
        <v>2605</v>
      </c>
      <c r="I87" s="326" t="s">
        <v>2587</v>
      </c>
      <c r="J87" s="326">
        <v>50</v>
      </c>
      <c r="K87" s="340"/>
    </row>
    <row r="88" s="1" customFormat="1" ht="15" customHeight="1">
      <c r="B88" s="349"/>
      <c r="C88" s="326" t="s">
        <v>2606</v>
      </c>
      <c r="D88" s="326"/>
      <c r="E88" s="326"/>
      <c r="F88" s="348" t="s">
        <v>2591</v>
      </c>
      <c r="G88" s="347"/>
      <c r="H88" s="326" t="s">
        <v>2607</v>
      </c>
      <c r="I88" s="326" t="s">
        <v>2587</v>
      </c>
      <c r="J88" s="326">
        <v>20</v>
      </c>
      <c r="K88" s="340"/>
    </row>
    <row r="89" s="1" customFormat="1" ht="15" customHeight="1">
      <c r="B89" s="349"/>
      <c r="C89" s="326" t="s">
        <v>2608</v>
      </c>
      <c r="D89" s="326"/>
      <c r="E89" s="326"/>
      <c r="F89" s="348" t="s">
        <v>2591</v>
      </c>
      <c r="G89" s="347"/>
      <c r="H89" s="326" t="s">
        <v>2609</v>
      </c>
      <c r="I89" s="326" t="s">
        <v>2587</v>
      </c>
      <c r="J89" s="326">
        <v>20</v>
      </c>
      <c r="K89" s="340"/>
    </row>
    <row r="90" s="1" customFormat="1" ht="15" customHeight="1">
      <c r="B90" s="349"/>
      <c r="C90" s="326" t="s">
        <v>2610</v>
      </c>
      <c r="D90" s="326"/>
      <c r="E90" s="326"/>
      <c r="F90" s="348" t="s">
        <v>2591</v>
      </c>
      <c r="G90" s="347"/>
      <c r="H90" s="326" t="s">
        <v>2611</v>
      </c>
      <c r="I90" s="326" t="s">
        <v>2587</v>
      </c>
      <c r="J90" s="326">
        <v>50</v>
      </c>
      <c r="K90" s="340"/>
    </row>
    <row r="91" s="1" customFormat="1" ht="15" customHeight="1">
      <c r="B91" s="349"/>
      <c r="C91" s="326" t="s">
        <v>2612</v>
      </c>
      <c r="D91" s="326"/>
      <c r="E91" s="326"/>
      <c r="F91" s="348" t="s">
        <v>2591</v>
      </c>
      <c r="G91" s="347"/>
      <c r="H91" s="326" t="s">
        <v>2612</v>
      </c>
      <c r="I91" s="326" t="s">
        <v>2587</v>
      </c>
      <c r="J91" s="326">
        <v>50</v>
      </c>
      <c r="K91" s="340"/>
    </row>
    <row r="92" s="1" customFormat="1" ht="15" customHeight="1">
      <c r="B92" s="349"/>
      <c r="C92" s="326" t="s">
        <v>2613</v>
      </c>
      <c r="D92" s="326"/>
      <c r="E92" s="326"/>
      <c r="F92" s="348" t="s">
        <v>2591</v>
      </c>
      <c r="G92" s="347"/>
      <c r="H92" s="326" t="s">
        <v>2614</v>
      </c>
      <c r="I92" s="326" t="s">
        <v>2587</v>
      </c>
      <c r="J92" s="326">
        <v>255</v>
      </c>
      <c r="K92" s="340"/>
    </row>
    <row r="93" s="1" customFormat="1" ht="15" customHeight="1">
      <c r="B93" s="349"/>
      <c r="C93" s="326" t="s">
        <v>2615</v>
      </c>
      <c r="D93" s="326"/>
      <c r="E93" s="326"/>
      <c r="F93" s="348" t="s">
        <v>2585</v>
      </c>
      <c r="G93" s="347"/>
      <c r="H93" s="326" t="s">
        <v>2616</v>
      </c>
      <c r="I93" s="326" t="s">
        <v>2617</v>
      </c>
      <c r="J93" s="326"/>
      <c r="K93" s="340"/>
    </row>
    <row r="94" s="1" customFormat="1" ht="15" customHeight="1">
      <c r="B94" s="349"/>
      <c r="C94" s="326" t="s">
        <v>2618</v>
      </c>
      <c r="D94" s="326"/>
      <c r="E94" s="326"/>
      <c r="F94" s="348" t="s">
        <v>2585</v>
      </c>
      <c r="G94" s="347"/>
      <c r="H94" s="326" t="s">
        <v>2619</v>
      </c>
      <c r="I94" s="326" t="s">
        <v>2620</v>
      </c>
      <c r="J94" s="326"/>
      <c r="K94" s="340"/>
    </row>
    <row r="95" s="1" customFormat="1" ht="15" customHeight="1">
      <c r="B95" s="349"/>
      <c r="C95" s="326" t="s">
        <v>2621</v>
      </c>
      <c r="D95" s="326"/>
      <c r="E95" s="326"/>
      <c r="F95" s="348" t="s">
        <v>2585</v>
      </c>
      <c r="G95" s="347"/>
      <c r="H95" s="326" t="s">
        <v>2621</v>
      </c>
      <c r="I95" s="326" t="s">
        <v>2620</v>
      </c>
      <c r="J95" s="326"/>
      <c r="K95" s="340"/>
    </row>
    <row r="96" s="1" customFormat="1" ht="15" customHeight="1">
      <c r="B96" s="349"/>
      <c r="C96" s="326" t="s">
        <v>40</v>
      </c>
      <c r="D96" s="326"/>
      <c r="E96" s="326"/>
      <c r="F96" s="348" t="s">
        <v>2585</v>
      </c>
      <c r="G96" s="347"/>
      <c r="H96" s="326" t="s">
        <v>2622</v>
      </c>
      <c r="I96" s="326" t="s">
        <v>2620</v>
      </c>
      <c r="J96" s="326"/>
      <c r="K96" s="340"/>
    </row>
    <row r="97" s="1" customFormat="1" ht="15" customHeight="1">
      <c r="B97" s="349"/>
      <c r="C97" s="326" t="s">
        <v>50</v>
      </c>
      <c r="D97" s="326"/>
      <c r="E97" s="326"/>
      <c r="F97" s="348" t="s">
        <v>2585</v>
      </c>
      <c r="G97" s="347"/>
      <c r="H97" s="326" t="s">
        <v>2623</v>
      </c>
      <c r="I97" s="326" t="s">
        <v>2620</v>
      </c>
      <c r="J97" s="326"/>
      <c r="K97" s="340"/>
    </row>
    <row r="98" s="1" customFormat="1" ht="15" customHeight="1">
      <c r="B98" s="352"/>
      <c r="C98" s="353"/>
      <c r="D98" s="353"/>
      <c r="E98" s="353"/>
      <c r="F98" s="353"/>
      <c r="G98" s="353"/>
      <c r="H98" s="353"/>
      <c r="I98" s="353"/>
      <c r="J98" s="353"/>
      <c r="K98" s="354"/>
    </row>
    <row r="99" s="1" customFormat="1" ht="18.75" customHeight="1">
      <c r="B99" s="355"/>
      <c r="C99" s="356"/>
      <c r="D99" s="356"/>
      <c r="E99" s="356"/>
      <c r="F99" s="356"/>
      <c r="G99" s="356"/>
      <c r="H99" s="356"/>
      <c r="I99" s="356"/>
      <c r="J99" s="356"/>
      <c r="K99" s="355"/>
    </row>
    <row r="100" s="1" customFormat="1" ht="18.75" customHeight="1">
      <c r="B100" s="334"/>
      <c r="C100" s="334"/>
      <c r="D100" s="334"/>
      <c r="E100" s="334"/>
      <c r="F100" s="334"/>
      <c r="G100" s="334"/>
      <c r="H100" s="334"/>
      <c r="I100" s="334"/>
      <c r="J100" s="334"/>
      <c r="K100" s="334"/>
    </row>
    <row r="101" s="1" customFormat="1" ht="7.5" customHeight="1">
      <c r="B101" s="335"/>
      <c r="C101" s="336"/>
      <c r="D101" s="336"/>
      <c r="E101" s="336"/>
      <c r="F101" s="336"/>
      <c r="G101" s="336"/>
      <c r="H101" s="336"/>
      <c r="I101" s="336"/>
      <c r="J101" s="336"/>
      <c r="K101" s="337"/>
    </row>
    <row r="102" s="1" customFormat="1" ht="45" customHeight="1">
      <c r="B102" s="338"/>
      <c r="C102" s="339" t="s">
        <v>2624</v>
      </c>
      <c r="D102" s="339"/>
      <c r="E102" s="339"/>
      <c r="F102" s="339"/>
      <c r="G102" s="339"/>
      <c r="H102" s="339"/>
      <c r="I102" s="339"/>
      <c r="J102" s="339"/>
      <c r="K102" s="340"/>
    </row>
    <row r="103" s="1" customFormat="1" ht="17.25" customHeight="1">
      <c r="B103" s="338"/>
      <c r="C103" s="341" t="s">
        <v>2579</v>
      </c>
      <c r="D103" s="341"/>
      <c r="E103" s="341"/>
      <c r="F103" s="341" t="s">
        <v>2580</v>
      </c>
      <c r="G103" s="342"/>
      <c r="H103" s="341" t="s">
        <v>56</v>
      </c>
      <c r="I103" s="341" t="s">
        <v>59</v>
      </c>
      <c r="J103" s="341" t="s">
        <v>2581</v>
      </c>
      <c r="K103" s="340"/>
    </row>
    <row r="104" s="1" customFormat="1" ht="17.25" customHeight="1">
      <c r="B104" s="338"/>
      <c r="C104" s="343" t="s">
        <v>2582</v>
      </c>
      <c r="D104" s="343"/>
      <c r="E104" s="343"/>
      <c r="F104" s="344" t="s">
        <v>2583</v>
      </c>
      <c r="G104" s="345"/>
      <c r="H104" s="343"/>
      <c r="I104" s="343"/>
      <c r="J104" s="343" t="s">
        <v>2584</v>
      </c>
      <c r="K104" s="340"/>
    </row>
    <row r="105" s="1" customFormat="1" ht="5.25" customHeight="1">
      <c r="B105" s="338"/>
      <c r="C105" s="341"/>
      <c r="D105" s="341"/>
      <c r="E105" s="341"/>
      <c r="F105" s="341"/>
      <c r="G105" s="357"/>
      <c r="H105" s="341"/>
      <c r="I105" s="341"/>
      <c r="J105" s="341"/>
      <c r="K105" s="340"/>
    </row>
    <row r="106" s="1" customFormat="1" ht="15" customHeight="1">
      <c r="B106" s="338"/>
      <c r="C106" s="326" t="s">
        <v>55</v>
      </c>
      <c r="D106" s="346"/>
      <c r="E106" s="346"/>
      <c r="F106" s="348" t="s">
        <v>2585</v>
      </c>
      <c r="G106" s="357"/>
      <c r="H106" s="326" t="s">
        <v>2625</v>
      </c>
      <c r="I106" s="326" t="s">
        <v>2587</v>
      </c>
      <c r="J106" s="326">
        <v>20</v>
      </c>
      <c r="K106" s="340"/>
    </row>
    <row r="107" s="1" customFormat="1" ht="15" customHeight="1">
      <c r="B107" s="338"/>
      <c r="C107" s="326" t="s">
        <v>2588</v>
      </c>
      <c r="D107" s="326"/>
      <c r="E107" s="326"/>
      <c r="F107" s="348" t="s">
        <v>2585</v>
      </c>
      <c r="G107" s="326"/>
      <c r="H107" s="326" t="s">
        <v>2625</v>
      </c>
      <c r="I107" s="326" t="s">
        <v>2587</v>
      </c>
      <c r="J107" s="326">
        <v>120</v>
      </c>
      <c r="K107" s="340"/>
    </row>
    <row r="108" s="1" customFormat="1" ht="15" customHeight="1">
      <c r="B108" s="349"/>
      <c r="C108" s="326" t="s">
        <v>2590</v>
      </c>
      <c r="D108" s="326"/>
      <c r="E108" s="326"/>
      <c r="F108" s="348" t="s">
        <v>2591</v>
      </c>
      <c r="G108" s="326"/>
      <c r="H108" s="326" t="s">
        <v>2625</v>
      </c>
      <c r="I108" s="326" t="s">
        <v>2587</v>
      </c>
      <c r="J108" s="326">
        <v>50</v>
      </c>
      <c r="K108" s="340"/>
    </row>
    <row r="109" s="1" customFormat="1" ht="15" customHeight="1">
      <c r="B109" s="349"/>
      <c r="C109" s="326" t="s">
        <v>2593</v>
      </c>
      <c r="D109" s="326"/>
      <c r="E109" s="326"/>
      <c r="F109" s="348" t="s">
        <v>2585</v>
      </c>
      <c r="G109" s="326"/>
      <c r="H109" s="326" t="s">
        <v>2625</v>
      </c>
      <c r="I109" s="326" t="s">
        <v>2595</v>
      </c>
      <c r="J109" s="326"/>
      <c r="K109" s="340"/>
    </row>
    <row r="110" s="1" customFormat="1" ht="15" customHeight="1">
      <c r="B110" s="349"/>
      <c r="C110" s="326" t="s">
        <v>2604</v>
      </c>
      <c r="D110" s="326"/>
      <c r="E110" s="326"/>
      <c r="F110" s="348" t="s">
        <v>2591</v>
      </c>
      <c r="G110" s="326"/>
      <c r="H110" s="326" t="s">
        <v>2625</v>
      </c>
      <c r="I110" s="326" t="s">
        <v>2587</v>
      </c>
      <c r="J110" s="326">
        <v>50</v>
      </c>
      <c r="K110" s="340"/>
    </row>
    <row r="111" s="1" customFormat="1" ht="15" customHeight="1">
      <c r="B111" s="349"/>
      <c r="C111" s="326" t="s">
        <v>2612</v>
      </c>
      <c r="D111" s="326"/>
      <c r="E111" s="326"/>
      <c r="F111" s="348" t="s">
        <v>2591</v>
      </c>
      <c r="G111" s="326"/>
      <c r="H111" s="326" t="s">
        <v>2625</v>
      </c>
      <c r="I111" s="326" t="s">
        <v>2587</v>
      </c>
      <c r="J111" s="326">
        <v>50</v>
      </c>
      <c r="K111" s="340"/>
    </row>
    <row r="112" s="1" customFormat="1" ht="15" customHeight="1">
      <c r="B112" s="349"/>
      <c r="C112" s="326" t="s">
        <v>2610</v>
      </c>
      <c r="D112" s="326"/>
      <c r="E112" s="326"/>
      <c r="F112" s="348" t="s">
        <v>2591</v>
      </c>
      <c r="G112" s="326"/>
      <c r="H112" s="326" t="s">
        <v>2625</v>
      </c>
      <c r="I112" s="326" t="s">
        <v>2587</v>
      </c>
      <c r="J112" s="326">
        <v>50</v>
      </c>
      <c r="K112" s="340"/>
    </row>
    <row r="113" s="1" customFormat="1" ht="15" customHeight="1">
      <c r="B113" s="349"/>
      <c r="C113" s="326" t="s">
        <v>55</v>
      </c>
      <c r="D113" s="326"/>
      <c r="E113" s="326"/>
      <c r="F113" s="348" t="s">
        <v>2585</v>
      </c>
      <c r="G113" s="326"/>
      <c r="H113" s="326" t="s">
        <v>2626</v>
      </c>
      <c r="I113" s="326" t="s">
        <v>2587</v>
      </c>
      <c r="J113" s="326">
        <v>20</v>
      </c>
      <c r="K113" s="340"/>
    </row>
    <row r="114" s="1" customFormat="1" ht="15" customHeight="1">
      <c r="B114" s="349"/>
      <c r="C114" s="326" t="s">
        <v>2627</v>
      </c>
      <c r="D114" s="326"/>
      <c r="E114" s="326"/>
      <c r="F114" s="348" t="s">
        <v>2585</v>
      </c>
      <c r="G114" s="326"/>
      <c r="H114" s="326" t="s">
        <v>2628</v>
      </c>
      <c r="I114" s="326" t="s">
        <v>2587</v>
      </c>
      <c r="J114" s="326">
        <v>120</v>
      </c>
      <c r="K114" s="340"/>
    </row>
    <row r="115" s="1" customFormat="1" ht="15" customHeight="1">
      <c r="B115" s="349"/>
      <c r="C115" s="326" t="s">
        <v>40</v>
      </c>
      <c r="D115" s="326"/>
      <c r="E115" s="326"/>
      <c r="F115" s="348" t="s">
        <v>2585</v>
      </c>
      <c r="G115" s="326"/>
      <c r="H115" s="326" t="s">
        <v>2629</v>
      </c>
      <c r="I115" s="326" t="s">
        <v>2620</v>
      </c>
      <c r="J115" s="326"/>
      <c r="K115" s="340"/>
    </row>
    <row r="116" s="1" customFormat="1" ht="15" customHeight="1">
      <c r="B116" s="349"/>
      <c r="C116" s="326" t="s">
        <v>50</v>
      </c>
      <c r="D116" s="326"/>
      <c r="E116" s="326"/>
      <c r="F116" s="348" t="s">
        <v>2585</v>
      </c>
      <c r="G116" s="326"/>
      <c r="H116" s="326" t="s">
        <v>2630</v>
      </c>
      <c r="I116" s="326" t="s">
        <v>2620</v>
      </c>
      <c r="J116" s="326"/>
      <c r="K116" s="340"/>
    </row>
    <row r="117" s="1" customFormat="1" ht="15" customHeight="1">
      <c r="B117" s="349"/>
      <c r="C117" s="326" t="s">
        <v>59</v>
      </c>
      <c r="D117" s="326"/>
      <c r="E117" s="326"/>
      <c r="F117" s="348" t="s">
        <v>2585</v>
      </c>
      <c r="G117" s="326"/>
      <c r="H117" s="326" t="s">
        <v>2631</v>
      </c>
      <c r="I117" s="326" t="s">
        <v>2632</v>
      </c>
      <c r="J117" s="326"/>
      <c r="K117" s="340"/>
    </row>
    <row r="118" s="1" customFormat="1" ht="15" customHeight="1">
      <c r="B118" s="352"/>
      <c r="C118" s="358"/>
      <c r="D118" s="358"/>
      <c r="E118" s="358"/>
      <c r="F118" s="358"/>
      <c r="G118" s="358"/>
      <c r="H118" s="358"/>
      <c r="I118" s="358"/>
      <c r="J118" s="358"/>
      <c r="K118" s="354"/>
    </row>
    <row r="119" s="1" customFormat="1" ht="18.75" customHeight="1">
      <c r="B119" s="359"/>
      <c r="C119" s="323"/>
      <c r="D119" s="323"/>
      <c r="E119" s="323"/>
      <c r="F119" s="360"/>
      <c r="G119" s="323"/>
      <c r="H119" s="323"/>
      <c r="I119" s="323"/>
      <c r="J119" s="323"/>
      <c r="K119" s="359"/>
    </row>
    <row r="120" s="1" customFormat="1" ht="18.75" customHeight="1">
      <c r="B120" s="334"/>
      <c r="C120" s="334"/>
      <c r="D120" s="334"/>
      <c r="E120" s="334"/>
      <c r="F120" s="334"/>
      <c r="G120" s="334"/>
      <c r="H120" s="334"/>
      <c r="I120" s="334"/>
      <c r="J120" s="334"/>
      <c r="K120" s="334"/>
    </row>
    <row r="121" s="1" customFormat="1" ht="7.5" customHeight="1">
      <c r="B121" s="361"/>
      <c r="C121" s="362"/>
      <c r="D121" s="362"/>
      <c r="E121" s="362"/>
      <c r="F121" s="362"/>
      <c r="G121" s="362"/>
      <c r="H121" s="362"/>
      <c r="I121" s="362"/>
      <c r="J121" s="362"/>
      <c r="K121" s="363"/>
    </row>
    <row r="122" s="1" customFormat="1" ht="45" customHeight="1">
      <c r="B122" s="364"/>
      <c r="C122" s="317" t="s">
        <v>2633</v>
      </c>
      <c r="D122" s="317"/>
      <c r="E122" s="317"/>
      <c r="F122" s="317"/>
      <c r="G122" s="317"/>
      <c r="H122" s="317"/>
      <c r="I122" s="317"/>
      <c r="J122" s="317"/>
      <c r="K122" s="365"/>
    </row>
    <row r="123" s="1" customFormat="1" ht="17.25" customHeight="1">
      <c r="B123" s="366"/>
      <c r="C123" s="341" t="s">
        <v>2579</v>
      </c>
      <c r="D123" s="341"/>
      <c r="E123" s="341"/>
      <c r="F123" s="341" t="s">
        <v>2580</v>
      </c>
      <c r="G123" s="342"/>
      <c r="H123" s="341" t="s">
        <v>56</v>
      </c>
      <c r="I123" s="341" t="s">
        <v>59</v>
      </c>
      <c r="J123" s="341" t="s">
        <v>2581</v>
      </c>
      <c r="K123" s="367"/>
    </row>
    <row r="124" s="1" customFormat="1" ht="17.25" customHeight="1">
      <c r="B124" s="366"/>
      <c r="C124" s="343" t="s">
        <v>2582</v>
      </c>
      <c r="D124" s="343"/>
      <c r="E124" s="343"/>
      <c r="F124" s="344" t="s">
        <v>2583</v>
      </c>
      <c r="G124" s="345"/>
      <c r="H124" s="343"/>
      <c r="I124" s="343"/>
      <c r="J124" s="343" t="s">
        <v>2584</v>
      </c>
      <c r="K124" s="367"/>
    </row>
    <row r="125" s="1" customFormat="1" ht="5.25" customHeight="1">
      <c r="B125" s="368"/>
      <c r="C125" s="346"/>
      <c r="D125" s="346"/>
      <c r="E125" s="346"/>
      <c r="F125" s="346"/>
      <c r="G125" s="326"/>
      <c r="H125" s="346"/>
      <c r="I125" s="346"/>
      <c r="J125" s="346"/>
      <c r="K125" s="369"/>
    </row>
    <row r="126" s="1" customFormat="1" ht="15" customHeight="1">
      <c r="B126" s="368"/>
      <c r="C126" s="326" t="s">
        <v>2588</v>
      </c>
      <c r="D126" s="346"/>
      <c r="E126" s="346"/>
      <c r="F126" s="348" t="s">
        <v>2585</v>
      </c>
      <c r="G126" s="326"/>
      <c r="H126" s="326" t="s">
        <v>2625</v>
      </c>
      <c r="I126" s="326" t="s">
        <v>2587</v>
      </c>
      <c r="J126" s="326">
        <v>120</v>
      </c>
      <c r="K126" s="370"/>
    </row>
    <row r="127" s="1" customFormat="1" ht="15" customHeight="1">
      <c r="B127" s="368"/>
      <c r="C127" s="326" t="s">
        <v>2634</v>
      </c>
      <c r="D127" s="326"/>
      <c r="E127" s="326"/>
      <c r="F127" s="348" t="s">
        <v>2585</v>
      </c>
      <c r="G127" s="326"/>
      <c r="H127" s="326" t="s">
        <v>2635</v>
      </c>
      <c r="I127" s="326" t="s">
        <v>2587</v>
      </c>
      <c r="J127" s="326" t="s">
        <v>2636</v>
      </c>
      <c r="K127" s="370"/>
    </row>
    <row r="128" s="1" customFormat="1" ht="15" customHeight="1">
      <c r="B128" s="368"/>
      <c r="C128" s="326" t="s">
        <v>87</v>
      </c>
      <c r="D128" s="326"/>
      <c r="E128" s="326"/>
      <c r="F128" s="348" t="s">
        <v>2585</v>
      </c>
      <c r="G128" s="326"/>
      <c r="H128" s="326" t="s">
        <v>2637</v>
      </c>
      <c r="I128" s="326" t="s">
        <v>2587</v>
      </c>
      <c r="J128" s="326" t="s">
        <v>2636</v>
      </c>
      <c r="K128" s="370"/>
    </row>
    <row r="129" s="1" customFormat="1" ht="15" customHeight="1">
      <c r="B129" s="368"/>
      <c r="C129" s="326" t="s">
        <v>2596</v>
      </c>
      <c r="D129" s="326"/>
      <c r="E129" s="326"/>
      <c r="F129" s="348" t="s">
        <v>2591</v>
      </c>
      <c r="G129" s="326"/>
      <c r="H129" s="326" t="s">
        <v>2597</v>
      </c>
      <c r="I129" s="326" t="s">
        <v>2587</v>
      </c>
      <c r="J129" s="326">
        <v>15</v>
      </c>
      <c r="K129" s="370"/>
    </row>
    <row r="130" s="1" customFormat="1" ht="15" customHeight="1">
      <c r="B130" s="368"/>
      <c r="C130" s="350" t="s">
        <v>2598</v>
      </c>
      <c r="D130" s="350"/>
      <c r="E130" s="350"/>
      <c r="F130" s="351" t="s">
        <v>2591</v>
      </c>
      <c r="G130" s="350"/>
      <c r="H130" s="350" t="s">
        <v>2599</v>
      </c>
      <c r="I130" s="350" t="s">
        <v>2587</v>
      </c>
      <c r="J130" s="350">
        <v>15</v>
      </c>
      <c r="K130" s="370"/>
    </row>
    <row r="131" s="1" customFormat="1" ht="15" customHeight="1">
      <c r="B131" s="368"/>
      <c r="C131" s="350" t="s">
        <v>2600</v>
      </c>
      <c r="D131" s="350"/>
      <c r="E131" s="350"/>
      <c r="F131" s="351" t="s">
        <v>2591</v>
      </c>
      <c r="G131" s="350"/>
      <c r="H131" s="350" t="s">
        <v>2601</v>
      </c>
      <c r="I131" s="350" t="s">
        <v>2587</v>
      </c>
      <c r="J131" s="350">
        <v>20</v>
      </c>
      <c r="K131" s="370"/>
    </row>
    <row r="132" s="1" customFormat="1" ht="15" customHeight="1">
      <c r="B132" s="368"/>
      <c r="C132" s="350" t="s">
        <v>2602</v>
      </c>
      <c r="D132" s="350"/>
      <c r="E132" s="350"/>
      <c r="F132" s="351" t="s">
        <v>2591</v>
      </c>
      <c r="G132" s="350"/>
      <c r="H132" s="350" t="s">
        <v>2603</v>
      </c>
      <c r="I132" s="350" t="s">
        <v>2587</v>
      </c>
      <c r="J132" s="350">
        <v>20</v>
      </c>
      <c r="K132" s="370"/>
    </row>
    <row r="133" s="1" customFormat="1" ht="15" customHeight="1">
      <c r="B133" s="368"/>
      <c r="C133" s="326" t="s">
        <v>2590</v>
      </c>
      <c r="D133" s="326"/>
      <c r="E133" s="326"/>
      <c r="F133" s="348" t="s">
        <v>2591</v>
      </c>
      <c r="G133" s="326"/>
      <c r="H133" s="326" t="s">
        <v>2625</v>
      </c>
      <c r="I133" s="326" t="s">
        <v>2587</v>
      </c>
      <c r="J133" s="326">
        <v>50</v>
      </c>
      <c r="K133" s="370"/>
    </row>
    <row r="134" s="1" customFormat="1" ht="15" customHeight="1">
      <c r="B134" s="368"/>
      <c r="C134" s="326" t="s">
        <v>2604</v>
      </c>
      <c r="D134" s="326"/>
      <c r="E134" s="326"/>
      <c r="F134" s="348" t="s">
        <v>2591</v>
      </c>
      <c r="G134" s="326"/>
      <c r="H134" s="326" t="s">
        <v>2625</v>
      </c>
      <c r="I134" s="326" t="s">
        <v>2587</v>
      </c>
      <c r="J134" s="326">
        <v>50</v>
      </c>
      <c r="K134" s="370"/>
    </row>
    <row r="135" s="1" customFormat="1" ht="15" customHeight="1">
      <c r="B135" s="368"/>
      <c r="C135" s="326" t="s">
        <v>2610</v>
      </c>
      <c r="D135" s="326"/>
      <c r="E135" s="326"/>
      <c r="F135" s="348" t="s">
        <v>2591</v>
      </c>
      <c r="G135" s="326"/>
      <c r="H135" s="326" t="s">
        <v>2625</v>
      </c>
      <c r="I135" s="326" t="s">
        <v>2587</v>
      </c>
      <c r="J135" s="326">
        <v>50</v>
      </c>
      <c r="K135" s="370"/>
    </row>
    <row r="136" s="1" customFormat="1" ht="15" customHeight="1">
      <c r="B136" s="368"/>
      <c r="C136" s="326" t="s">
        <v>2612</v>
      </c>
      <c r="D136" s="326"/>
      <c r="E136" s="326"/>
      <c r="F136" s="348" t="s">
        <v>2591</v>
      </c>
      <c r="G136" s="326"/>
      <c r="H136" s="326" t="s">
        <v>2625</v>
      </c>
      <c r="I136" s="326" t="s">
        <v>2587</v>
      </c>
      <c r="J136" s="326">
        <v>50</v>
      </c>
      <c r="K136" s="370"/>
    </row>
    <row r="137" s="1" customFormat="1" ht="15" customHeight="1">
      <c r="B137" s="368"/>
      <c r="C137" s="326" t="s">
        <v>2613</v>
      </c>
      <c r="D137" s="326"/>
      <c r="E137" s="326"/>
      <c r="F137" s="348" t="s">
        <v>2591</v>
      </c>
      <c r="G137" s="326"/>
      <c r="H137" s="326" t="s">
        <v>2638</v>
      </c>
      <c r="I137" s="326" t="s">
        <v>2587</v>
      </c>
      <c r="J137" s="326">
        <v>255</v>
      </c>
      <c r="K137" s="370"/>
    </row>
    <row r="138" s="1" customFormat="1" ht="15" customHeight="1">
      <c r="B138" s="368"/>
      <c r="C138" s="326" t="s">
        <v>2615</v>
      </c>
      <c r="D138" s="326"/>
      <c r="E138" s="326"/>
      <c r="F138" s="348" t="s">
        <v>2585</v>
      </c>
      <c r="G138" s="326"/>
      <c r="H138" s="326" t="s">
        <v>2639</v>
      </c>
      <c r="I138" s="326" t="s">
        <v>2617</v>
      </c>
      <c r="J138" s="326"/>
      <c r="K138" s="370"/>
    </row>
    <row r="139" s="1" customFormat="1" ht="15" customHeight="1">
      <c r="B139" s="368"/>
      <c r="C139" s="326" t="s">
        <v>2618</v>
      </c>
      <c r="D139" s="326"/>
      <c r="E139" s="326"/>
      <c r="F139" s="348" t="s">
        <v>2585</v>
      </c>
      <c r="G139" s="326"/>
      <c r="H139" s="326" t="s">
        <v>2640</v>
      </c>
      <c r="I139" s="326" t="s">
        <v>2620</v>
      </c>
      <c r="J139" s="326"/>
      <c r="K139" s="370"/>
    </row>
    <row r="140" s="1" customFormat="1" ht="15" customHeight="1">
      <c r="B140" s="368"/>
      <c r="C140" s="326" t="s">
        <v>2621</v>
      </c>
      <c r="D140" s="326"/>
      <c r="E140" s="326"/>
      <c r="F140" s="348" t="s">
        <v>2585</v>
      </c>
      <c r="G140" s="326"/>
      <c r="H140" s="326" t="s">
        <v>2621</v>
      </c>
      <c r="I140" s="326" t="s">
        <v>2620</v>
      </c>
      <c r="J140" s="326"/>
      <c r="K140" s="370"/>
    </row>
    <row r="141" s="1" customFormat="1" ht="15" customHeight="1">
      <c r="B141" s="368"/>
      <c r="C141" s="326" t="s">
        <v>40</v>
      </c>
      <c r="D141" s="326"/>
      <c r="E141" s="326"/>
      <c r="F141" s="348" t="s">
        <v>2585</v>
      </c>
      <c r="G141" s="326"/>
      <c r="H141" s="326" t="s">
        <v>2641</v>
      </c>
      <c r="I141" s="326" t="s">
        <v>2620</v>
      </c>
      <c r="J141" s="326"/>
      <c r="K141" s="370"/>
    </row>
    <row r="142" s="1" customFormat="1" ht="15" customHeight="1">
      <c r="B142" s="368"/>
      <c r="C142" s="326" t="s">
        <v>2642</v>
      </c>
      <c r="D142" s="326"/>
      <c r="E142" s="326"/>
      <c r="F142" s="348" t="s">
        <v>2585</v>
      </c>
      <c r="G142" s="326"/>
      <c r="H142" s="326" t="s">
        <v>2643</v>
      </c>
      <c r="I142" s="326" t="s">
        <v>2620</v>
      </c>
      <c r="J142" s="326"/>
      <c r="K142" s="370"/>
    </row>
    <row r="143" s="1" customFormat="1" ht="15" customHeight="1">
      <c r="B143" s="371"/>
      <c r="C143" s="372"/>
      <c r="D143" s="372"/>
      <c r="E143" s="372"/>
      <c r="F143" s="372"/>
      <c r="G143" s="372"/>
      <c r="H143" s="372"/>
      <c r="I143" s="372"/>
      <c r="J143" s="372"/>
      <c r="K143" s="373"/>
    </row>
    <row r="144" s="1" customFormat="1" ht="18.75" customHeight="1">
      <c r="B144" s="323"/>
      <c r="C144" s="323"/>
      <c r="D144" s="323"/>
      <c r="E144" s="323"/>
      <c r="F144" s="360"/>
      <c r="G144" s="323"/>
      <c r="H144" s="323"/>
      <c r="I144" s="323"/>
      <c r="J144" s="323"/>
      <c r="K144" s="323"/>
    </row>
    <row r="145" s="1" customFormat="1" ht="18.75" customHeight="1">
      <c r="B145" s="334"/>
      <c r="C145" s="334"/>
      <c r="D145" s="334"/>
      <c r="E145" s="334"/>
      <c r="F145" s="334"/>
      <c r="G145" s="334"/>
      <c r="H145" s="334"/>
      <c r="I145" s="334"/>
      <c r="J145" s="334"/>
      <c r="K145" s="334"/>
    </row>
    <row r="146" s="1" customFormat="1" ht="7.5" customHeight="1">
      <c r="B146" s="335"/>
      <c r="C146" s="336"/>
      <c r="D146" s="336"/>
      <c r="E146" s="336"/>
      <c r="F146" s="336"/>
      <c r="G146" s="336"/>
      <c r="H146" s="336"/>
      <c r="I146" s="336"/>
      <c r="J146" s="336"/>
      <c r="K146" s="337"/>
    </row>
    <row r="147" s="1" customFormat="1" ht="45" customHeight="1">
      <c r="B147" s="338"/>
      <c r="C147" s="339" t="s">
        <v>2644</v>
      </c>
      <c r="D147" s="339"/>
      <c r="E147" s="339"/>
      <c r="F147" s="339"/>
      <c r="G147" s="339"/>
      <c r="H147" s="339"/>
      <c r="I147" s="339"/>
      <c r="J147" s="339"/>
      <c r="K147" s="340"/>
    </row>
    <row r="148" s="1" customFormat="1" ht="17.25" customHeight="1">
      <c r="B148" s="338"/>
      <c r="C148" s="341" t="s">
        <v>2579</v>
      </c>
      <c r="D148" s="341"/>
      <c r="E148" s="341"/>
      <c r="F148" s="341" t="s">
        <v>2580</v>
      </c>
      <c r="G148" s="342"/>
      <c r="H148" s="341" t="s">
        <v>56</v>
      </c>
      <c r="I148" s="341" t="s">
        <v>59</v>
      </c>
      <c r="J148" s="341" t="s">
        <v>2581</v>
      </c>
      <c r="K148" s="340"/>
    </row>
    <row r="149" s="1" customFormat="1" ht="17.25" customHeight="1">
      <c r="B149" s="338"/>
      <c r="C149" s="343" t="s">
        <v>2582</v>
      </c>
      <c r="D149" s="343"/>
      <c r="E149" s="343"/>
      <c r="F149" s="344" t="s">
        <v>2583</v>
      </c>
      <c r="G149" s="345"/>
      <c r="H149" s="343"/>
      <c r="I149" s="343"/>
      <c r="J149" s="343" t="s">
        <v>2584</v>
      </c>
      <c r="K149" s="340"/>
    </row>
    <row r="150" s="1" customFormat="1" ht="5.25" customHeight="1">
      <c r="B150" s="349"/>
      <c r="C150" s="346"/>
      <c r="D150" s="346"/>
      <c r="E150" s="346"/>
      <c r="F150" s="346"/>
      <c r="G150" s="347"/>
      <c r="H150" s="346"/>
      <c r="I150" s="346"/>
      <c r="J150" s="346"/>
      <c r="K150" s="370"/>
    </row>
    <row r="151" s="1" customFormat="1" ht="15" customHeight="1">
      <c r="B151" s="349"/>
      <c r="C151" s="374" t="s">
        <v>2588</v>
      </c>
      <c r="D151" s="326"/>
      <c r="E151" s="326"/>
      <c r="F151" s="375" t="s">
        <v>2585</v>
      </c>
      <c r="G151" s="326"/>
      <c r="H151" s="374" t="s">
        <v>2625</v>
      </c>
      <c r="I151" s="374" t="s">
        <v>2587</v>
      </c>
      <c r="J151" s="374">
        <v>120</v>
      </c>
      <c r="K151" s="370"/>
    </row>
    <row r="152" s="1" customFormat="1" ht="15" customHeight="1">
      <c r="B152" s="349"/>
      <c r="C152" s="374" t="s">
        <v>2634</v>
      </c>
      <c r="D152" s="326"/>
      <c r="E152" s="326"/>
      <c r="F152" s="375" t="s">
        <v>2585</v>
      </c>
      <c r="G152" s="326"/>
      <c r="H152" s="374" t="s">
        <v>2645</v>
      </c>
      <c r="I152" s="374" t="s">
        <v>2587</v>
      </c>
      <c r="J152" s="374" t="s">
        <v>2636</v>
      </c>
      <c r="K152" s="370"/>
    </row>
    <row r="153" s="1" customFormat="1" ht="15" customHeight="1">
      <c r="B153" s="349"/>
      <c r="C153" s="374" t="s">
        <v>87</v>
      </c>
      <c r="D153" s="326"/>
      <c r="E153" s="326"/>
      <c r="F153" s="375" t="s">
        <v>2585</v>
      </c>
      <c r="G153" s="326"/>
      <c r="H153" s="374" t="s">
        <v>2646</v>
      </c>
      <c r="I153" s="374" t="s">
        <v>2587</v>
      </c>
      <c r="J153" s="374" t="s">
        <v>2636</v>
      </c>
      <c r="K153" s="370"/>
    </row>
    <row r="154" s="1" customFormat="1" ht="15" customHeight="1">
      <c r="B154" s="349"/>
      <c r="C154" s="374" t="s">
        <v>2590</v>
      </c>
      <c r="D154" s="326"/>
      <c r="E154" s="326"/>
      <c r="F154" s="375" t="s">
        <v>2591</v>
      </c>
      <c r="G154" s="326"/>
      <c r="H154" s="374" t="s">
        <v>2625</v>
      </c>
      <c r="I154" s="374" t="s">
        <v>2587</v>
      </c>
      <c r="J154" s="374">
        <v>50</v>
      </c>
      <c r="K154" s="370"/>
    </row>
    <row r="155" s="1" customFormat="1" ht="15" customHeight="1">
      <c r="B155" s="349"/>
      <c r="C155" s="374" t="s">
        <v>2593</v>
      </c>
      <c r="D155" s="326"/>
      <c r="E155" s="326"/>
      <c r="F155" s="375" t="s">
        <v>2585</v>
      </c>
      <c r="G155" s="326"/>
      <c r="H155" s="374" t="s">
        <v>2625</v>
      </c>
      <c r="I155" s="374" t="s">
        <v>2595</v>
      </c>
      <c r="J155" s="374"/>
      <c r="K155" s="370"/>
    </row>
    <row r="156" s="1" customFormat="1" ht="15" customHeight="1">
      <c r="B156" s="349"/>
      <c r="C156" s="374" t="s">
        <v>2604</v>
      </c>
      <c r="D156" s="326"/>
      <c r="E156" s="326"/>
      <c r="F156" s="375" t="s">
        <v>2591</v>
      </c>
      <c r="G156" s="326"/>
      <c r="H156" s="374" t="s">
        <v>2625</v>
      </c>
      <c r="I156" s="374" t="s">
        <v>2587</v>
      </c>
      <c r="J156" s="374">
        <v>50</v>
      </c>
      <c r="K156" s="370"/>
    </row>
    <row r="157" s="1" customFormat="1" ht="15" customHeight="1">
      <c r="B157" s="349"/>
      <c r="C157" s="374" t="s">
        <v>2612</v>
      </c>
      <c r="D157" s="326"/>
      <c r="E157" s="326"/>
      <c r="F157" s="375" t="s">
        <v>2591</v>
      </c>
      <c r="G157" s="326"/>
      <c r="H157" s="374" t="s">
        <v>2625</v>
      </c>
      <c r="I157" s="374" t="s">
        <v>2587</v>
      </c>
      <c r="J157" s="374">
        <v>50</v>
      </c>
      <c r="K157" s="370"/>
    </row>
    <row r="158" s="1" customFormat="1" ht="15" customHeight="1">
      <c r="B158" s="349"/>
      <c r="C158" s="374" t="s">
        <v>2610</v>
      </c>
      <c r="D158" s="326"/>
      <c r="E158" s="326"/>
      <c r="F158" s="375" t="s">
        <v>2591</v>
      </c>
      <c r="G158" s="326"/>
      <c r="H158" s="374" t="s">
        <v>2625</v>
      </c>
      <c r="I158" s="374" t="s">
        <v>2587</v>
      </c>
      <c r="J158" s="374">
        <v>50</v>
      </c>
      <c r="K158" s="370"/>
    </row>
    <row r="159" s="1" customFormat="1" ht="15" customHeight="1">
      <c r="B159" s="349"/>
      <c r="C159" s="374" t="s">
        <v>122</v>
      </c>
      <c r="D159" s="326"/>
      <c r="E159" s="326"/>
      <c r="F159" s="375" t="s">
        <v>2585</v>
      </c>
      <c r="G159" s="326"/>
      <c r="H159" s="374" t="s">
        <v>2647</v>
      </c>
      <c r="I159" s="374" t="s">
        <v>2587</v>
      </c>
      <c r="J159" s="374" t="s">
        <v>2648</v>
      </c>
      <c r="K159" s="370"/>
    </row>
    <row r="160" s="1" customFormat="1" ht="15" customHeight="1">
      <c r="B160" s="349"/>
      <c r="C160" s="374" t="s">
        <v>2649</v>
      </c>
      <c r="D160" s="326"/>
      <c r="E160" s="326"/>
      <c r="F160" s="375" t="s">
        <v>2585</v>
      </c>
      <c r="G160" s="326"/>
      <c r="H160" s="374" t="s">
        <v>2650</v>
      </c>
      <c r="I160" s="374" t="s">
        <v>2620</v>
      </c>
      <c r="J160" s="374"/>
      <c r="K160" s="370"/>
    </row>
    <row r="161" s="1" customFormat="1" ht="15" customHeight="1">
      <c r="B161" s="376"/>
      <c r="C161" s="358"/>
      <c r="D161" s="358"/>
      <c r="E161" s="358"/>
      <c r="F161" s="358"/>
      <c r="G161" s="358"/>
      <c r="H161" s="358"/>
      <c r="I161" s="358"/>
      <c r="J161" s="358"/>
      <c r="K161" s="377"/>
    </row>
    <row r="162" s="1" customFormat="1" ht="18.75" customHeight="1">
      <c r="B162" s="323"/>
      <c r="C162" s="326"/>
      <c r="D162" s="326"/>
      <c r="E162" s="326"/>
      <c r="F162" s="348"/>
      <c r="G162" s="326"/>
      <c r="H162" s="326"/>
      <c r="I162" s="326"/>
      <c r="J162" s="326"/>
      <c r="K162" s="323"/>
    </row>
    <row r="163" s="1" customFormat="1" ht="18.75" customHeight="1">
      <c r="B163" s="334"/>
      <c r="C163" s="334"/>
      <c r="D163" s="334"/>
      <c r="E163" s="334"/>
      <c r="F163" s="334"/>
      <c r="G163" s="334"/>
      <c r="H163" s="334"/>
      <c r="I163" s="334"/>
      <c r="J163" s="334"/>
      <c r="K163" s="334"/>
    </row>
    <row r="164" s="1" customFormat="1" ht="7.5" customHeight="1">
      <c r="B164" s="313"/>
      <c r="C164" s="314"/>
      <c r="D164" s="314"/>
      <c r="E164" s="314"/>
      <c r="F164" s="314"/>
      <c r="G164" s="314"/>
      <c r="H164" s="314"/>
      <c r="I164" s="314"/>
      <c r="J164" s="314"/>
      <c r="K164" s="315"/>
    </row>
    <row r="165" s="1" customFormat="1" ht="45" customHeight="1">
      <c r="B165" s="316"/>
      <c r="C165" s="317" t="s">
        <v>2651</v>
      </c>
      <c r="D165" s="317"/>
      <c r="E165" s="317"/>
      <c r="F165" s="317"/>
      <c r="G165" s="317"/>
      <c r="H165" s="317"/>
      <c r="I165" s="317"/>
      <c r="J165" s="317"/>
      <c r="K165" s="318"/>
    </row>
    <row r="166" s="1" customFormat="1" ht="17.25" customHeight="1">
      <c r="B166" s="316"/>
      <c r="C166" s="341" t="s">
        <v>2579</v>
      </c>
      <c r="D166" s="341"/>
      <c r="E166" s="341"/>
      <c r="F166" s="341" t="s">
        <v>2580</v>
      </c>
      <c r="G166" s="378"/>
      <c r="H166" s="379" t="s">
        <v>56</v>
      </c>
      <c r="I166" s="379" t="s">
        <v>59</v>
      </c>
      <c r="J166" s="341" t="s">
        <v>2581</v>
      </c>
      <c r="K166" s="318"/>
    </row>
    <row r="167" s="1" customFormat="1" ht="17.25" customHeight="1">
      <c r="B167" s="319"/>
      <c r="C167" s="343" t="s">
        <v>2582</v>
      </c>
      <c r="D167" s="343"/>
      <c r="E167" s="343"/>
      <c r="F167" s="344" t="s">
        <v>2583</v>
      </c>
      <c r="G167" s="380"/>
      <c r="H167" s="381"/>
      <c r="I167" s="381"/>
      <c r="J167" s="343" t="s">
        <v>2584</v>
      </c>
      <c r="K167" s="321"/>
    </row>
    <row r="168" s="1" customFormat="1" ht="5.25" customHeight="1">
      <c r="B168" s="349"/>
      <c r="C168" s="346"/>
      <c r="D168" s="346"/>
      <c r="E168" s="346"/>
      <c r="F168" s="346"/>
      <c r="G168" s="347"/>
      <c r="H168" s="346"/>
      <c r="I168" s="346"/>
      <c r="J168" s="346"/>
      <c r="K168" s="370"/>
    </row>
    <row r="169" s="1" customFormat="1" ht="15" customHeight="1">
      <c r="B169" s="349"/>
      <c r="C169" s="326" t="s">
        <v>2588</v>
      </c>
      <c r="D169" s="326"/>
      <c r="E169" s="326"/>
      <c r="F169" s="348" t="s">
        <v>2585</v>
      </c>
      <c r="G169" s="326"/>
      <c r="H169" s="326" t="s">
        <v>2625</v>
      </c>
      <c r="I169" s="326" t="s">
        <v>2587</v>
      </c>
      <c r="J169" s="326">
        <v>120</v>
      </c>
      <c r="K169" s="370"/>
    </row>
    <row r="170" s="1" customFormat="1" ht="15" customHeight="1">
      <c r="B170" s="349"/>
      <c r="C170" s="326" t="s">
        <v>2634</v>
      </c>
      <c r="D170" s="326"/>
      <c r="E170" s="326"/>
      <c r="F170" s="348" t="s">
        <v>2585</v>
      </c>
      <c r="G170" s="326"/>
      <c r="H170" s="326" t="s">
        <v>2635</v>
      </c>
      <c r="I170" s="326" t="s">
        <v>2587</v>
      </c>
      <c r="J170" s="326" t="s">
        <v>2636</v>
      </c>
      <c r="K170" s="370"/>
    </row>
    <row r="171" s="1" customFormat="1" ht="15" customHeight="1">
      <c r="B171" s="349"/>
      <c r="C171" s="326" t="s">
        <v>87</v>
      </c>
      <c r="D171" s="326"/>
      <c r="E171" s="326"/>
      <c r="F171" s="348" t="s">
        <v>2585</v>
      </c>
      <c r="G171" s="326"/>
      <c r="H171" s="326" t="s">
        <v>2652</v>
      </c>
      <c r="I171" s="326" t="s">
        <v>2587</v>
      </c>
      <c r="J171" s="326" t="s">
        <v>2636</v>
      </c>
      <c r="K171" s="370"/>
    </row>
    <row r="172" s="1" customFormat="1" ht="15" customHeight="1">
      <c r="B172" s="349"/>
      <c r="C172" s="326" t="s">
        <v>2590</v>
      </c>
      <c r="D172" s="326"/>
      <c r="E172" s="326"/>
      <c r="F172" s="348" t="s">
        <v>2591</v>
      </c>
      <c r="G172" s="326"/>
      <c r="H172" s="326" t="s">
        <v>2652</v>
      </c>
      <c r="I172" s="326" t="s">
        <v>2587</v>
      </c>
      <c r="J172" s="326">
        <v>50</v>
      </c>
      <c r="K172" s="370"/>
    </row>
    <row r="173" s="1" customFormat="1" ht="15" customHeight="1">
      <c r="B173" s="349"/>
      <c r="C173" s="326" t="s">
        <v>2593</v>
      </c>
      <c r="D173" s="326"/>
      <c r="E173" s="326"/>
      <c r="F173" s="348" t="s">
        <v>2585</v>
      </c>
      <c r="G173" s="326"/>
      <c r="H173" s="326" t="s">
        <v>2652</v>
      </c>
      <c r="I173" s="326" t="s">
        <v>2595</v>
      </c>
      <c r="J173" s="326"/>
      <c r="K173" s="370"/>
    </row>
    <row r="174" s="1" customFormat="1" ht="15" customHeight="1">
      <c r="B174" s="349"/>
      <c r="C174" s="326" t="s">
        <v>2604</v>
      </c>
      <c r="D174" s="326"/>
      <c r="E174" s="326"/>
      <c r="F174" s="348" t="s">
        <v>2591</v>
      </c>
      <c r="G174" s="326"/>
      <c r="H174" s="326" t="s">
        <v>2652</v>
      </c>
      <c r="I174" s="326" t="s">
        <v>2587</v>
      </c>
      <c r="J174" s="326">
        <v>50</v>
      </c>
      <c r="K174" s="370"/>
    </row>
    <row r="175" s="1" customFormat="1" ht="15" customHeight="1">
      <c r="B175" s="349"/>
      <c r="C175" s="326" t="s">
        <v>2612</v>
      </c>
      <c r="D175" s="326"/>
      <c r="E175" s="326"/>
      <c r="F175" s="348" t="s">
        <v>2591</v>
      </c>
      <c r="G175" s="326"/>
      <c r="H175" s="326" t="s">
        <v>2652</v>
      </c>
      <c r="I175" s="326" t="s">
        <v>2587</v>
      </c>
      <c r="J175" s="326">
        <v>50</v>
      </c>
      <c r="K175" s="370"/>
    </row>
    <row r="176" s="1" customFormat="1" ht="15" customHeight="1">
      <c r="B176" s="349"/>
      <c r="C176" s="326" t="s">
        <v>2610</v>
      </c>
      <c r="D176" s="326"/>
      <c r="E176" s="326"/>
      <c r="F176" s="348" t="s">
        <v>2591</v>
      </c>
      <c r="G176" s="326"/>
      <c r="H176" s="326" t="s">
        <v>2652</v>
      </c>
      <c r="I176" s="326" t="s">
        <v>2587</v>
      </c>
      <c r="J176" s="326">
        <v>50</v>
      </c>
      <c r="K176" s="370"/>
    </row>
    <row r="177" s="1" customFormat="1" ht="15" customHeight="1">
      <c r="B177" s="349"/>
      <c r="C177" s="326" t="s">
        <v>143</v>
      </c>
      <c r="D177" s="326"/>
      <c r="E177" s="326"/>
      <c r="F177" s="348" t="s">
        <v>2585</v>
      </c>
      <c r="G177" s="326"/>
      <c r="H177" s="326" t="s">
        <v>2653</v>
      </c>
      <c r="I177" s="326" t="s">
        <v>2654</v>
      </c>
      <c r="J177" s="326"/>
      <c r="K177" s="370"/>
    </row>
    <row r="178" s="1" customFormat="1" ht="15" customHeight="1">
      <c r="B178" s="349"/>
      <c r="C178" s="326" t="s">
        <v>59</v>
      </c>
      <c r="D178" s="326"/>
      <c r="E178" s="326"/>
      <c r="F178" s="348" t="s">
        <v>2585</v>
      </c>
      <c r="G178" s="326"/>
      <c r="H178" s="326" t="s">
        <v>2655</v>
      </c>
      <c r="I178" s="326" t="s">
        <v>2656</v>
      </c>
      <c r="J178" s="326">
        <v>1</v>
      </c>
      <c r="K178" s="370"/>
    </row>
    <row r="179" s="1" customFormat="1" ht="15" customHeight="1">
      <c r="B179" s="349"/>
      <c r="C179" s="326" t="s">
        <v>55</v>
      </c>
      <c r="D179" s="326"/>
      <c r="E179" s="326"/>
      <c r="F179" s="348" t="s">
        <v>2585</v>
      </c>
      <c r="G179" s="326"/>
      <c r="H179" s="326" t="s">
        <v>2657</v>
      </c>
      <c r="I179" s="326" t="s">
        <v>2587</v>
      </c>
      <c r="J179" s="326">
        <v>20</v>
      </c>
      <c r="K179" s="370"/>
    </row>
    <row r="180" s="1" customFormat="1" ht="15" customHeight="1">
      <c r="B180" s="349"/>
      <c r="C180" s="326" t="s">
        <v>56</v>
      </c>
      <c r="D180" s="326"/>
      <c r="E180" s="326"/>
      <c r="F180" s="348" t="s">
        <v>2585</v>
      </c>
      <c r="G180" s="326"/>
      <c r="H180" s="326" t="s">
        <v>2658</v>
      </c>
      <c r="I180" s="326" t="s">
        <v>2587</v>
      </c>
      <c r="J180" s="326">
        <v>255</v>
      </c>
      <c r="K180" s="370"/>
    </row>
    <row r="181" s="1" customFormat="1" ht="15" customHeight="1">
      <c r="B181" s="349"/>
      <c r="C181" s="326" t="s">
        <v>144</v>
      </c>
      <c r="D181" s="326"/>
      <c r="E181" s="326"/>
      <c r="F181" s="348" t="s">
        <v>2585</v>
      </c>
      <c r="G181" s="326"/>
      <c r="H181" s="326" t="s">
        <v>2549</v>
      </c>
      <c r="I181" s="326" t="s">
        <v>2587</v>
      </c>
      <c r="J181" s="326">
        <v>10</v>
      </c>
      <c r="K181" s="370"/>
    </row>
    <row r="182" s="1" customFormat="1" ht="15" customHeight="1">
      <c r="B182" s="349"/>
      <c r="C182" s="326" t="s">
        <v>145</v>
      </c>
      <c r="D182" s="326"/>
      <c r="E182" s="326"/>
      <c r="F182" s="348" t="s">
        <v>2585</v>
      </c>
      <c r="G182" s="326"/>
      <c r="H182" s="326" t="s">
        <v>2659</v>
      </c>
      <c r="I182" s="326" t="s">
        <v>2620</v>
      </c>
      <c r="J182" s="326"/>
      <c r="K182" s="370"/>
    </row>
    <row r="183" s="1" customFormat="1" ht="15" customHeight="1">
      <c r="B183" s="349"/>
      <c r="C183" s="326" t="s">
        <v>2660</v>
      </c>
      <c r="D183" s="326"/>
      <c r="E183" s="326"/>
      <c r="F183" s="348" t="s">
        <v>2585</v>
      </c>
      <c r="G183" s="326"/>
      <c r="H183" s="326" t="s">
        <v>2661</v>
      </c>
      <c r="I183" s="326" t="s">
        <v>2620</v>
      </c>
      <c r="J183" s="326"/>
      <c r="K183" s="370"/>
    </row>
    <row r="184" s="1" customFormat="1" ht="15" customHeight="1">
      <c r="B184" s="349"/>
      <c r="C184" s="326" t="s">
        <v>2649</v>
      </c>
      <c r="D184" s="326"/>
      <c r="E184" s="326"/>
      <c r="F184" s="348" t="s">
        <v>2585</v>
      </c>
      <c r="G184" s="326"/>
      <c r="H184" s="326" t="s">
        <v>2662</v>
      </c>
      <c r="I184" s="326" t="s">
        <v>2620</v>
      </c>
      <c r="J184" s="326"/>
      <c r="K184" s="370"/>
    </row>
    <row r="185" s="1" customFormat="1" ht="15" customHeight="1">
      <c r="B185" s="349"/>
      <c r="C185" s="326" t="s">
        <v>147</v>
      </c>
      <c r="D185" s="326"/>
      <c r="E185" s="326"/>
      <c r="F185" s="348" t="s">
        <v>2591</v>
      </c>
      <c r="G185" s="326"/>
      <c r="H185" s="326" t="s">
        <v>2663</v>
      </c>
      <c r="I185" s="326" t="s">
        <v>2587</v>
      </c>
      <c r="J185" s="326">
        <v>50</v>
      </c>
      <c r="K185" s="370"/>
    </row>
    <row r="186" s="1" customFormat="1" ht="15" customHeight="1">
      <c r="B186" s="349"/>
      <c r="C186" s="326" t="s">
        <v>2664</v>
      </c>
      <c r="D186" s="326"/>
      <c r="E186" s="326"/>
      <c r="F186" s="348" t="s">
        <v>2591</v>
      </c>
      <c r="G186" s="326"/>
      <c r="H186" s="326" t="s">
        <v>2665</v>
      </c>
      <c r="I186" s="326" t="s">
        <v>2666</v>
      </c>
      <c r="J186" s="326"/>
      <c r="K186" s="370"/>
    </row>
    <row r="187" s="1" customFormat="1" ht="15" customHeight="1">
      <c r="B187" s="349"/>
      <c r="C187" s="326" t="s">
        <v>2667</v>
      </c>
      <c r="D187" s="326"/>
      <c r="E187" s="326"/>
      <c r="F187" s="348" t="s">
        <v>2591</v>
      </c>
      <c r="G187" s="326"/>
      <c r="H187" s="326" t="s">
        <v>2668</v>
      </c>
      <c r="I187" s="326" t="s">
        <v>2666</v>
      </c>
      <c r="J187" s="326"/>
      <c r="K187" s="370"/>
    </row>
    <row r="188" s="1" customFormat="1" ht="15" customHeight="1">
      <c r="B188" s="349"/>
      <c r="C188" s="326" t="s">
        <v>2669</v>
      </c>
      <c r="D188" s="326"/>
      <c r="E188" s="326"/>
      <c r="F188" s="348" t="s">
        <v>2591</v>
      </c>
      <c r="G188" s="326"/>
      <c r="H188" s="326" t="s">
        <v>2670</v>
      </c>
      <c r="I188" s="326" t="s">
        <v>2666</v>
      </c>
      <c r="J188" s="326"/>
      <c r="K188" s="370"/>
    </row>
    <row r="189" s="1" customFormat="1" ht="15" customHeight="1">
      <c r="B189" s="349"/>
      <c r="C189" s="382" t="s">
        <v>2671</v>
      </c>
      <c r="D189" s="326"/>
      <c r="E189" s="326"/>
      <c r="F189" s="348" t="s">
        <v>2591</v>
      </c>
      <c r="G189" s="326"/>
      <c r="H189" s="326" t="s">
        <v>2672</v>
      </c>
      <c r="I189" s="326" t="s">
        <v>2673</v>
      </c>
      <c r="J189" s="383" t="s">
        <v>2674</v>
      </c>
      <c r="K189" s="370"/>
    </row>
    <row r="190" s="1" customFormat="1" ht="15" customHeight="1">
      <c r="B190" s="349"/>
      <c r="C190" s="333" t="s">
        <v>44</v>
      </c>
      <c r="D190" s="326"/>
      <c r="E190" s="326"/>
      <c r="F190" s="348" t="s">
        <v>2585</v>
      </c>
      <c r="G190" s="326"/>
      <c r="H190" s="323" t="s">
        <v>2675</v>
      </c>
      <c r="I190" s="326" t="s">
        <v>2676</v>
      </c>
      <c r="J190" s="326"/>
      <c r="K190" s="370"/>
    </row>
    <row r="191" s="1" customFormat="1" ht="15" customHeight="1">
      <c r="B191" s="349"/>
      <c r="C191" s="333" t="s">
        <v>2677</v>
      </c>
      <c r="D191" s="326"/>
      <c r="E191" s="326"/>
      <c r="F191" s="348" t="s">
        <v>2585</v>
      </c>
      <c r="G191" s="326"/>
      <c r="H191" s="326" t="s">
        <v>2678</v>
      </c>
      <c r="I191" s="326" t="s">
        <v>2620</v>
      </c>
      <c r="J191" s="326"/>
      <c r="K191" s="370"/>
    </row>
    <row r="192" s="1" customFormat="1" ht="15" customHeight="1">
      <c r="B192" s="349"/>
      <c r="C192" s="333" t="s">
        <v>2679</v>
      </c>
      <c r="D192" s="326"/>
      <c r="E192" s="326"/>
      <c r="F192" s="348" t="s">
        <v>2585</v>
      </c>
      <c r="G192" s="326"/>
      <c r="H192" s="326" t="s">
        <v>2680</v>
      </c>
      <c r="I192" s="326" t="s">
        <v>2620</v>
      </c>
      <c r="J192" s="326"/>
      <c r="K192" s="370"/>
    </row>
    <row r="193" s="1" customFormat="1" ht="15" customHeight="1">
      <c r="B193" s="349"/>
      <c r="C193" s="333" t="s">
        <v>2681</v>
      </c>
      <c r="D193" s="326"/>
      <c r="E193" s="326"/>
      <c r="F193" s="348" t="s">
        <v>2591</v>
      </c>
      <c r="G193" s="326"/>
      <c r="H193" s="326" t="s">
        <v>2682</v>
      </c>
      <c r="I193" s="326" t="s">
        <v>2620</v>
      </c>
      <c r="J193" s="326"/>
      <c r="K193" s="370"/>
    </row>
    <row r="194" s="1" customFormat="1" ht="15" customHeight="1">
      <c r="B194" s="376"/>
      <c r="C194" s="384"/>
      <c r="D194" s="358"/>
      <c r="E194" s="358"/>
      <c r="F194" s="358"/>
      <c r="G194" s="358"/>
      <c r="H194" s="358"/>
      <c r="I194" s="358"/>
      <c r="J194" s="358"/>
      <c r="K194" s="377"/>
    </row>
    <row r="195" s="1" customFormat="1" ht="18.75" customHeight="1">
      <c r="B195" s="323"/>
      <c r="C195" s="326"/>
      <c r="D195" s="326"/>
      <c r="E195" s="326"/>
      <c r="F195" s="348"/>
      <c r="G195" s="326"/>
      <c r="H195" s="326"/>
      <c r="I195" s="326"/>
      <c r="J195" s="326"/>
      <c r="K195" s="323"/>
    </row>
    <row r="196" s="1" customFormat="1" ht="18.75" customHeight="1">
      <c r="B196" s="323"/>
      <c r="C196" s="326"/>
      <c r="D196" s="326"/>
      <c r="E196" s="326"/>
      <c r="F196" s="348"/>
      <c r="G196" s="326"/>
      <c r="H196" s="326"/>
      <c r="I196" s="326"/>
      <c r="J196" s="326"/>
      <c r="K196" s="323"/>
    </row>
    <row r="197" s="1" customFormat="1" ht="18.75" customHeight="1">
      <c r="B197" s="334"/>
      <c r="C197" s="334"/>
      <c r="D197" s="334"/>
      <c r="E197" s="334"/>
      <c r="F197" s="334"/>
      <c r="G197" s="334"/>
      <c r="H197" s="334"/>
      <c r="I197" s="334"/>
      <c r="J197" s="334"/>
      <c r="K197" s="334"/>
    </row>
    <row r="198" s="1" customFormat="1" ht="13.5">
      <c r="B198" s="313"/>
      <c r="C198" s="314"/>
      <c r="D198" s="314"/>
      <c r="E198" s="314"/>
      <c r="F198" s="314"/>
      <c r="G198" s="314"/>
      <c r="H198" s="314"/>
      <c r="I198" s="314"/>
      <c r="J198" s="314"/>
      <c r="K198" s="315"/>
    </row>
    <row r="199" s="1" customFormat="1" ht="21">
      <c r="B199" s="316"/>
      <c r="C199" s="317" t="s">
        <v>2683</v>
      </c>
      <c r="D199" s="317"/>
      <c r="E199" s="317"/>
      <c r="F199" s="317"/>
      <c r="G199" s="317"/>
      <c r="H199" s="317"/>
      <c r="I199" s="317"/>
      <c r="J199" s="317"/>
      <c r="K199" s="318"/>
    </row>
    <row r="200" s="1" customFormat="1" ht="25.5" customHeight="1">
      <c r="B200" s="316"/>
      <c r="C200" s="385" t="s">
        <v>2684</v>
      </c>
      <c r="D200" s="385"/>
      <c r="E200" s="385"/>
      <c r="F200" s="385" t="s">
        <v>2685</v>
      </c>
      <c r="G200" s="386"/>
      <c r="H200" s="385" t="s">
        <v>2686</v>
      </c>
      <c r="I200" s="385"/>
      <c r="J200" s="385"/>
      <c r="K200" s="318"/>
    </row>
    <row r="201" s="1" customFormat="1" ht="5.25" customHeight="1">
      <c r="B201" s="349"/>
      <c r="C201" s="346"/>
      <c r="D201" s="346"/>
      <c r="E201" s="346"/>
      <c r="F201" s="346"/>
      <c r="G201" s="326"/>
      <c r="H201" s="346"/>
      <c r="I201" s="346"/>
      <c r="J201" s="346"/>
      <c r="K201" s="370"/>
    </row>
    <row r="202" s="1" customFormat="1" ht="15" customHeight="1">
      <c r="B202" s="349"/>
      <c r="C202" s="326" t="s">
        <v>2676</v>
      </c>
      <c r="D202" s="326"/>
      <c r="E202" s="326"/>
      <c r="F202" s="348" t="s">
        <v>45</v>
      </c>
      <c r="G202" s="326"/>
      <c r="H202" s="326" t="s">
        <v>2687</v>
      </c>
      <c r="I202" s="326"/>
      <c r="J202" s="326"/>
      <c r="K202" s="370"/>
    </row>
    <row r="203" s="1" customFormat="1" ht="15" customHeight="1">
      <c r="B203" s="349"/>
      <c r="C203" s="355"/>
      <c r="D203" s="326"/>
      <c r="E203" s="326"/>
      <c r="F203" s="348" t="s">
        <v>46</v>
      </c>
      <c r="G203" s="326"/>
      <c r="H203" s="326" t="s">
        <v>2688</v>
      </c>
      <c r="I203" s="326"/>
      <c r="J203" s="326"/>
      <c r="K203" s="370"/>
    </row>
    <row r="204" s="1" customFormat="1" ht="15" customHeight="1">
      <c r="B204" s="349"/>
      <c r="C204" s="355"/>
      <c r="D204" s="326"/>
      <c r="E204" s="326"/>
      <c r="F204" s="348" t="s">
        <v>49</v>
      </c>
      <c r="G204" s="326"/>
      <c r="H204" s="326" t="s">
        <v>2689</v>
      </c>
      <c r="I204" s="326"/>
      <c r="J204" s="326"/>
      <c r="K204" s="370"/>
    </row>
    <row r="205" s="1" customFormat="1" ht="15" customHeight="1">
      <c r="B205" s="349"/>
      <c r="C205" s="326"/>
      <c r="D205" s="326"/>
      <c r="E205" s="326"/>
      <c r="F205" s="348" t="s">
        <v>47</v>
      </c>
      <c r="G205" s="326"/>
      <c r="H205" s="326" t="s">
        <v>2690</v>
      </c>
      <c r="I205" s="326"/>
      <c r="J205" s="326"/>
      <c r="K205" s="370"/>
    </row>
    <row r="206" s="1" customFormat="1" ht="15" customHeight="1">
      <c r="B206" s="349"/>
      <c r="C206" s="326"/>
      <c r="D206" s="326"/>
      <c r="E206" s="326"/>
      <c r="F206" s="348" t="s">
        <v>48</v>
      </c>
      <c r="G206" s="326"/>
      <c r="H206" s="326" t="s">
        <v>2691</v>
      </c>
      <c r="I206" s="326"/>
      <c r="J206" s="326"/>
      <c r="K206" s="370"/>
    </row>
    <row r="207" s="1" customFormat="1" ht="15" customHeight="1">
      <c r="B207" s="349"/>
      <c r="C207" s="326"/>
      <c r="D207" s="326"/>
      <c r="E207" s="326"/>
      <c r="F207" s="348"/>
      <c r="G207" s="326"/>
      <c r="H207" s="326"/>
      <c r="I207" s="326"/>
      <c r="J207" s="326"/>
      <c r="K207" s="370"/>
    </row>
    <row r="208" s="1" customFormat="1" ht="15" customHeight="1">
      <c r="B208" s="349"/>
      <c r="C208" s="326" t="s">
        <v>2632</v>
      </c>
      <c r="D208" s="326"/>
      <c r="E208" s="326"/>
      <c r="F208" s="348" t="s">
        <v>80</v>
      </c>
      <c r="G208" s="326"/>
      <c r="H208" s="326" t="s">
        <v>2692</v>
      </c>
      <c r="I208" s="326"/>
      <c r="J208" s="326"/>
      <c r="K208" s="370"/>
    </row>
    <row r="209" s="1" customFormat="1" ht="15" customHeight="1">
      <c r="B209" s="349"/>
      <c r="C209" s="355"/>
      <c r="D209" s="326"/>
      <c r="E209" s="326"/>
      <c r="F209" s="348" t="s">
        <v>2530</v>
      </c>
      <c r="G209" s="326"/>
      <c r="H209" s="326" t="s">
        <v>2531</v>
      </c>
      <c r="I209" s="326"/>
      <c r="J209" s="326"/>
      <c r="K209" s="370"/>
    </row>
    <row r="210" s="1" customFormat="1" ht="15" customHeight="1">
      <c r="B210" s="349"/>
      <c r="C210" s="326"/>
      <c r="D210" s="326"/>
      <c r="E210" s="326"/>
      <c r="F210" s="348" t="s">
        <v>2528</v>
      </c>
      <c r="G210" s="326"/>
      <c r="H210" s="326" t="s">
        <v>2693</v>
      </c>
      <c r="I210" s="326"/>
      <c r="J210" s="326"/>
      <c r="K210" s="370"/>
    </row>
    <row r="211" s="1" customFormat="1" ht="15" customHeight="1">
      <c r="B211" s="387"/>
      <c r="C211" s="355"/>
      <c r="D211" s="355"/>
      <c r="E211" s="355"/>
      <c r="F211" s="348" t="s">
        <v>2532</v>
      </c>
      <c r="G211" s="333"/>
      <c r="H211" s="374" t="s">
        <v>2533</v>
      </c>
      <c r="I211" s="374"/>
      <c r="J211" s="374"/>
      <c r="K211" s="388"/>
    </row>
    <row r="212" s="1" customFormat="1" ht="15" customHeight="1">
      <c r="B212" s="387"/>
      <c r="C212" s="355"/>
      <c r="D212" s="355"/>
      <c r="E212" s="355"/>
      <c r="F212" s="348" t="s">
        <v>882</v>
      </c>
      <c r="G212" s="333"/>
      <c r="H212" s="374" t="s">
        <v>2460</v>
      </c>
      <c r="I212" s="374"/>
      <c r="J212" s="374"/>
      <c r="K212" s="388"/>
    </row>
    <row r="213" s="1" customFormat="1" ht="15" customHeight="1">
      <c r="B213" s="387"/>
      <c r="C213" s="355"/>
      <c r="D213" s="355"/>
      <c r="E213" s="355"/>
      <c r="F213" s="389"/>
      <c r="G213" s="333"/>
      <c r="H213" s="390"/>
      <c r="I213" s="390"/>
      <c r="J213" s="390"/>
      <c r="K213" s="388"/>
    </row>
    <row r="214" s="1" customFormat="1" ht="15" customHeight="1">
      <c r="B214" s="387"/>
      <c r="C214" s="326" t="s">
        <v>2656</v>
      </c>
      <c r="D214" s="355"/>
      <c r="E214" s="355"/>
      <c r="F214" s="348">
        <v>1</v>
      </c>
      <c r="G214" s="333"/>
      <c r="H214" s="374" t="s">
        <v>2694</v>
      </c>
      <c r="I214" s="374"/>
      <c r="J214" s="374"/>
      <c r="K214" s="388"/>
    </row>
    <row r="215" s="1" customFormat="1" ht="15" customHeight="1">
      <c r="B215" s="387"/>
      <c r="C215" s="355"/>
      <c r="D215" s="355"/>
      <c r="E215" s="355"/>
      <c r="F215" s="348">
        <v>2</v>
      </c>
      <c r="G215" s="333"/>
      <c r="H215" s="374" t="s">
        <v>2695</v>
      </c>
      <c r="I215" s="374"/>
      <c r="J215" s="374"/>
      <c r="K215" s="388"/>
    </row>
    <row r="216" s="1" customFormat="1" ht="15" customHeight="1">
      <c r="B216" s="387"/>
      <c r="C216" s="355"/>
      <c r="D216" s="355"/>
      <c r="E216" s="355"/>
      <c r="F216" s="348">
        <v>3</v>
      </c>
      <c r="G216" s="333"/>
      <c r="H216" s="374" t="s">
        <v>2696</v>
      </c>
      <c r="I216" s="374"/>
      <c r="J216" s="374"/>
      <c r="K216" s="388"/>
    </row>
    <row r="217" s="1" customFormat="1" ht="15" customHeight="1">
      <c r="B217" s="387"/>
      <c r="C217" s="355"/>
      <c r="D217" s="355"/>
      <c r="E217" s="355"/>
      <c r="F217" s="348">
        <v>4</v>
      </c>
      <c r="G217" s="333"/>
      <c r="H217" s="374" t="s">
        <v>2697</v>
      </c>
      <c r="I217" s="374"/>
      <c r="J217" s="374"/>
      <c r="K217" s="388"/>
    </row>
    <row r="218" s="1" customFormat="1" ht="12.75" customHeight="1">
      <c r="B218" s="391"/>
      <c r="C218" s="392"/>
      <c r="D218" s="392"/>
      <c r="E218" s="392"/>
      <c r="F218" s="392"/>
      <c r="G218" s="392"/>
      <c r="H218" s="392"/>
      <c r="I218" s="392"/>
      <c r="J218" s="392"/>
      <c r="K218" s="39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117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118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119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120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20. 4. 2020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27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30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29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36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51" t="s">
        <v>29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38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40</v>
      </c>
      <c r="E32" s="40"/>
      <c r="F32" s="40"/>
      <c r="G32" s="40"/>
      <c r="H32" s="40"/>
      <c r="I32" s="148"/>
      <c r="J32" s="161">
        <f>ROUND(J102,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42</v>
      </c>
      <c r="G34" s="40"/>
      <c r="H34" s="40"/>
      <c r="I34" s="163" t="s">
        <v>41</v>
      </c>
      <c r="J34" s="162" t="s">
        <v>43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44</v>
      </c>
      <c r="E35" s="146" t="s">
        <v>45</v>
      </c>
      <c r="F35" s="165">
        <f>ROUND((SUM(BE102:BE317)),  2)</f>
        <v>0</v>
      </c>
      <c r="G35" s="40"/>
      <c r="H35" s="40"/>
      <c r="I35" s="166">
        <v>0.20999999999999999</v>
      </c>
      <c r="J35" s="165">
        <f>ROUND(((SUM(BE102:BE317))*I35),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46</v>
      </c>
      <c r="F36" s="165">
        <f>ROUND((SUM(BF102:BF317)),  2)</f>
        <v>0</v>
      </c>
      <c r="G36" s="40"/>
      <c r="H36" s="40"/>
      <c r="I36" s="166">
        <v>0.14999999999999999</v>
      </c>
      <c r="J36" s="165">
        <f>ROUND(((SUM(BF102:BF317))*I36),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47</v>
      </c>
      <c r="F37" s="165">
        <f>ROUND((SUM(BG102:BG317)),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48</v>
      </c>
      <c r="F38" s="165">
        <f>ROUND((SUM(BH102:BH317)),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49</v>
      </c>
      <c r="F39" s="165">
        <f>ROUND((SUM(BI102:BI317)),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50</v>
      </c>
      <c r="E41" s="169"/>
      <c r="F41" s="169"/>
      <c r="G41" s="170" t="s">
        <v>51</v>
      </c>
      <c r="H41" s="171" t="s">
        <v>52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Zbečno ON - oprava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118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1.1 - Oprava vnějšího pláště budovy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Zbečno</v>
      </c>
      <c r="G56" s="42"/>
      <c r="H56" s="42"/>
      <c r="I56" s="151" t="s">
        <v>23</v>
      </c>
      <c r="J56" s="74" t="str">
        <f>IF(J14="","",J14)</f>
        <v>20. 4. 2020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železnic, státní organizace</v>
      </c>
      <c r="G58" s="42"/>
      <c r="H58" s="42"/>
      <c r="I58" s="151" t="s">
        <v>33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151" t="s">
        <v>36</v>
      </c>
      <c r="J59" s="38" t="str">
        <f>E26</f>
        <v>L. Malý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122</v>
      </c>
      <c r="D61" s="183"/>
      <c r="E61" s="183"/>
      <c r="F61" s="183"/>
      <c r="G61" s="183"/>
      <c r="H61" s="183"/>
      <c r="I61" s="184"/>
      <c r="J61" s="185" t="s">
        <v>123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72</v>
      </c>
      <c r="D63" s="42"/>
      <c r="E63" s="42"/>
      <c r="F63" s="42"/>
      <c r="G63" s="42"/>
      <c r="H63" s="42"/>
      <c r="I63" s="148"/>
      <c r="J63" s="104">
        <f>J102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87"/>
      <c r="C64" s="188"/>
      <c r="D64" s="189" t="s">
        <v>125</v>
      </c>
      <c r="E64" s="190"/>
      <c r="F64" s="190"/>
      <c r="G64" s="190"/>
      <c r="H64" s="190"/>
      <c r="I64" s="191"/>
      <c r="J64" s="192">
        <f>J103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126</v>
      </c>
      <c r="E65" s="196"/>
      <c r="F65" s="196"/>
      <c r="G65" s="196"/>
      <c r="H65" s="196"/>
      <c r="I65" s="197"/>
      <c r="J65" s="198">
        <f>J104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127</v>
      </c>
      <c r="E66" s="196"/>
      <c r="F66" s="196"/>
      <c r="G66" s="196"/>
      <c r="H66" s="196"/>
      <c r="I66" s="197"/>
      <c r="J66" s="198">
        <f>J115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128</v>
      </c>
      <c r="E67" s="196"/>
      <c r="F67" s="196"/>
      <c r="G67" s="196"/>
      <c r="H67" s="196"/>
      <c r="I67" s="197"/>
      <c r="J67" s="198">
        <f>J143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129</v>
      </c>
      <c r="E68" s="196"/>
      <c r="F68" s="196"/>
      <c r="G68" s="196"/>
      <c r="H68" s="196"/>
      <c r="I68" s="197"/>
      <c r="J68" s="198">
        <f>J149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130</v>
      </c>
      <c r="E69" s="196"/>
      <c r="F69" s="196"/>
      <c r="G69" s="196"/>
      <c r="H69" s="196"/>
      <c r="I69" s="197"/>
      <c r="J69" s="198">
        <f>J196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131</v>
      </c>
      <c r="E70" s="196"/>
      <c r="F70" s="196"/>
      <c r="G70" s="196"/>
      <c r="H70" s="196"/>
      <c r="I70" s="197"/>
      <c r="J70" s="198">
        <f>J204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87"/>
      <c r="C71" s="188"/>
      <c r="D71" s="189" t="s">
        <v>132</v>
      </c>
      <c r="E71" s="190"/>
      <c r="F71" s="190"/>
      <c r="G71" s="190"/>
      <c r="H71" s="190"/>
      <c r="I71" s="191"/>
      <c r="J71" s="192">
        <f>J206</f>
        <v>0</v>
      </c>
      <c r="K71" s="188"/>
      <c r="L71" s="19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4"/>
      <c r="C72" s="127"/>
      <c r="D72" s="195" t="s">
        <v>133</v>
      </c>
      <c r="E72" s="196"/>
      <c r="F72" s="196"/>
      <c r="G72" s="196"/>
      <c r="H72" s="196"/>
      <c r="I72" s="197"/>
      <c r="J72" s="198">
        <f>J207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134</v>
      </c>
      <c r="E73" s="196"/>
      <c r="F73" s="196"/>
      <c r="G73" s="196"/>
      <c r="H73" s="196"/>
      <c r="I73" s="197"/>
      <c r="J73" s="198">
        <f>J211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4"/>
      <c r="C74" s="127"/>
      <c r="D74" s="195" t="s">
        <v>135</v>
      </c>
      <c r="E74" s="196"/>
      <c r="F74" s="196"/>
      <c r="G74" s="196"/>
      <c r="H74" s="196"/>
      <c r="I74" s="197"/>
      <c r="J74" s="198">
        <f>J225</f>
        <v>0</v>
      </c>
      <c r="K74" s="127"/>
      <c r="L74" s="19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4"/>
      <c r="C75" s="127"/>
      <c r="D75" s="195" t="s">
        <v>136</v>
      </c>
      <c r="E75" s="196"/>
      <c r="F75" s="196"/>
      <c r="G75" s="196"/>
      <c r="H75" s="196"/>
      <c r="I75" s="197"/>
      <c r="J75" s="198">
        <f>J229</f>
        <v>0</v>
      </c>
      <c r="K75" s="127"/>
      <c r="L75" s="19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4"/>
      <c r="C76" s="127"/>
      <c r="D76" s="195" t="s">
        <v>137</v>
      </c>
      <c r="E76" s="196"/>
      <c r="F76" s="196"/>
      <c r="G76" s="196"/>
      <c r="H76" s="196"/>
      <c r="I76" s="197"/>
      <c r="J76" s="198">
        <f>J240</f>
        <v>0</v>
      </c>
      <c r="K76" s="127"/>
      <c r="L76" s="19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4"/>
      <c r="C77" s="127"/>
      <c r="D77" s="195" t="s">
        <v>138</v>
      </c>
      <c r="E77" s="196"/>
      <c r="F77" s="196"/>
      <c r="G77" s="196"/>
      <c r="H77" s="196"/>
      <c r="I77" s="197"/>
      <c r="J77" s="198">
        <f>J278</f>
        <v>0</v>
      </c>
      <c r="K77" s="127"/>
      <c r="L77" s="19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4"/>
      <c r="C78" s="127"/>
      <c r="D78" s="195" t="s">
        <v>139</v>
      </c>
      <c r="E78" s="196"/>
      <c r="F78" s="196"/>
      <c r="G78" s="196"/>
      <c r="H78" s="196"/>
      <c r="I78" s="197"/>
      <c r="J78" s="198">
        <f>J292</f>
        <v>0</v>
      </c>
      <c r="K78" s="127"/>
      <c r="L78" s="19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4"/>
      <c r="C79" s="127"/>
      <c r="D79" s="195" t="s">
        <v>140</v>
      </c>
      <c r="E79" s="196"/>
      <c r="F79" s="196"/>
      <c r="G79" s="196"/>
      <c r="H79" s="196"/>
      <c r="I79" s="197"/>
      <c r="J79" s="198">
        <f>J300</f>
        <v>0</v>
      </c>
      <c r="K79" s="127"/>
      <c r="L79" s="19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87"/>
      <c r="C80" s="188"/>
      <c r="D80" s="189" t="s">
        <v>141</v>
      </c>
      <c r="E80" s="190"/>
      <c r="F80" s="190"/>
      <c r="G80" s="190"/>
      <c r="H80" s="190"/>
      <c r="I80" s="191"/>
      <c r="J80" s="192">
        <f>J308</f>
        <v>0</v>
      </c>
      <c r="K80" s="188"/>
      <c r="L80" s="193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61"/>
      <c r="C82" s="62"/>
      <c r="D82" s="62"/>
      <c r="E82" s="62"/>
      <c r="F82" s="62"/>
      <c r="G82" s="62"/>
      <c r="H82" s="62"/>
      <c r="I82" s="177"/>
      <c r="J82" s="62"/>
      <c r="K82" s="6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6" s="2" customFormat="1" ht="6.96" customHeight="1">
      <c r="A86" s="40"/>
      <c r="B86" s="63"/>
      <c r="C86" s="64"/>
      <c r="D86" s="64"/>
      <c r="E86" s="64"/>
      <c r="F86" s="64"/>
      <c r="G86" s="64"/>
      <c r="H86" s="64"/>
      <c r="I86" s="180"/>
      <c r="J86" s="64"/>
      <c r="K86" s="64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4.96" customHeight="1">
      <c r="A87" s="40"/>
      <c r="B87" s="41"/>
      <c r="C87" s="25" t="s">
        <v>142</v>
      </c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</v>
      </c>
      <c r="D89" s="42"/>
      <c r="E89" s="42"/>
      <c r="F89" s="42"/>
      <c r="G89" s="42"/>
      <c r="H89" s="42"/>
      <c r="I89" s="148"/>
      <c r="J89" s="42"/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181" t="str">
        <f>E7</f>
        <v>Zbečno ON - oprava</v>
      </c>
      <c r="F90" s="34"/>
      <c r="G90" s="34"/>
      <c r="H90" s="34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" customFormat="1" ht="12" customHeight="1">
      <c r="B91" s="23"/>
      <c r="C91" s="34" t="s">
        <v>117</v>
      </c>
      <c r="D91" s="24"/>
      <c r="E91" s="24"/>
      <c r="F91" s="24"/>
      <c r="G91" s="24"/>
      <c r="H91" s="24"/>
      <c r="I91" s="140"/>
      <c r="J91" s="24"/>
      <c r="K91" s="24"/>
      <c r="L91" s="22"/>
    </row>
    <row r="92" s="2" customFormat="1" ht="16.5" customHeight="1">
      <c r="A92" s="40"/>
      <c r="B92" s="41"/>
      <c r="C92" s="42"/>
      <c r="D92" s="42"/>
      <c r="E92" s="181" t="s">
        <v>118</v>
      </c>
      <c r="F92" s="42"/>
      <c r="G92" s="42"/>
      <c r="H92" s="42"/>
      <c r="I92" s="148"/>
      <c r="J92" s="42"/>
      <c r="K92" s="42"/>
      <c r="L92" s="14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119</v>
      </c>
      <c r="D93" s="42"/>
      <c r="E93" s="42"/>
      <c r="F93" s="42"/>
      <c r="G93" s="42"/>
      <c r="H93" s="42"/>
      <c r="I93" s="148"/>
      <c r="J93" s="42"/>
      <c r="K93" s="42"/>
      <c r="L93" s="14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E11</f>
        <v>1.1 - Oprava vnějšího pláště budovy</v>
      </c>
      <c r="F94" s="42"/>
      <c r="G94" s="42"/>
      <c r="H94" s="42"/>
      <c r="I94" s="148"/>
      <c r="J94" s="42"/>
      <c r="K94" s="42"/>
      <c r="L94" s="14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148"/>
      <c r="J95" s="42"/>
      <c r="K95" s="42"/>
      <c r="L95" s="14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F14</f>
        <v>Zbečno</v>
      </c>
      <c r="G96" s="42"/>
      <c r="H96" s="42"/>
      <c r="I96" s="151" t="s">
        <v>23</v>
      </c>
      <c r="J96" s="74" t="str">
        <f>IF(J14="","",J14)</f>
        <v>20. 4. 2020</v>
      </c>
      <c r="K96" s="42"/>
      <c r="L96" s="14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148"/>
      <c r="J97" s="42"/>
      <c r="K97" s="42"/>
      <c r="L97" s="14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4" t="s">
        <v>25</v>
      </c>
      <c r="D98" s="42"/>
      <c r="E98" s="42"/>
      <c r="F98" s="29" t="str">
        <f>E17</f>
        <v>Správa železnic, státní organizace</v>
      </c>
      <c r="G98" s="42"/>
      <c r="H98" s="42"/>
      <c r="I98" s="151" t="s">
        <v>33</v>
      </c>
      <c r="J98" s="38" t="str">
        <f>E23</f>
        <v xml:space="preserve"> </v>
      </c>
      <c r="K98" s="42"/>
      <c r="L98" s="14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31</v>
      </c>
      <c r="D99" s="42"/>
      <c r="E99" s="42"/>
      <c r="F99" s="29" t="str">
        <f>IF(E20="","",E20)</f>
        <v>Vyplň údaj</v>
      </c>
      <c r="G99" s="42"/>
      <c r="H99" s="42"/>
      <c r="I99" s="151" t="s">
        <v>36</v>
      </c>
      <c r="J99" s="38" t="str">
        <f>E26</f>
        <v>L. Malý</v>
      </c>
      <c r="K99" s="42"/>
      <c r="L99" s="149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148"/>
      <c r="J100" s="42"/>
      <c r="K100" s="42"/>
      <c r="L100" s="149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200"/>
      <c r="B101" s="201"/>
      <c r="C101" s="202" t="s">
        <v>143</v>
      </c>
      <c r="D101" s="203" t="s">
        <v>59</v>
      </c>
      <c r="E101" s="203" t="s">
        <v>55</v>
      </c>
      <c r="F101" s="203" t="s">
        <v>56</v>
      </c>
      <c r="G101" s="203" t="s">
        <v>144</v>
      </c>
      <c r="H101" s="203" t="s">
        <v>145</v>
      </c>
      <c r="I101" s="204" t="s">
        <v>146</v>
      </c>
      <c r="J101" s="205" t="s">
        <v>123</v>
      </c>
      <c r="K101" s="206" t="s">
        <v>147</v>
      </c>
      <c r="L101" s="207"/>
      <c r="M101" s="94" t="s">
        <v>19</v>
      </c>
      <c r="N101" s="95" t="s">
        <v>44</v>
      </c>
      <c r="O101" s="95" t="s">
        <v>148</v>
      </c>
      <c r="P101" s="95" t="s">
        <v>149</v>
      </c>
      <c r="Q101" s="95" t="s">
        <v>150</v>
      </c>
      <c r="R101" s="95" t="s">
        <v>151</v>
      </c>
      <c r="S101" s="95" t="s">
        <v>152</v>
      </c>
      <c r="T101" s="96" t="s">
        <v>153</v>
      </c>
      <c r="U101" s="200"/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</row>
    <row r="102" s="2" customFormat="1" ht="22.8" customHeight="1">
      <c r="A102" s="40"/>
      <c r="B102" s="41"/>
      <c r="C102" s="101" t="s">
        <v>154</v>
      </c>
      <c r="D102" s="42"/>
      <c r="E102" s="42"/>
      <c r="F102" s="42"/>
      <c r="G102" s="42"/>
      <c r="H102" s="42"/>
      <c r="I102" s="148"/>
      <c r="J102" s="208">
        <f>BK102</f>
        <v>0</v>
      </c>
      <c r="K102" s="42"/>
      <c r="L102" s="46"/>
      <c r="M102" s="97"/>
      <c r="N102" s="209"/>
      <c r="O102" s="98"/>
      <c r="P102" s="210">
        <f>P103+P206+P308</f>
        <v>0</v>
      </c>
      <c r="Q102" s="98"/>
      <c r="R102" s="210">
        <f>R103+R206+R308</f>
        <v>23.301402200000002</v>
      </c>
      <c r="S102" s="98"/>
      <c r="T102" s="211">
        <f>T103+T206+T308</f>
        <v>0.41936699999999993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73</v>
      </c>
      <c r="AU102" s="19" t="s">
        <v>124</v>
      </c>
      <c r="BK102" s="212">
        <f>BK103+BK206+BK308</f>
        <v>0</v>
      </c>
    </row>
    <row r="103" s="12" customFormat="1" ht="25.92" customHeight="1">
      <c r="A103" s="12"/>
      <c r="B103" s="213"/>
      <c r="C103" s="214"/>
      <c r="D103" s="215" t="s">
        <v>73</v>
      </c>
      <c r="E103" s="216" t="s">
        <v>155</v>
      </c>
      <c r="F103" s="216" t="s">
        <v>156</v>
      </c>
      <c r="G103" s="214"/>
      <c r="H103" s="214"/>
      <c r="I103" s="217"/>
      <c r="J103" s="218">
        <f>BK103</f>
        <v>0</v>
      </c>
      <c r="K103" s="214"/>
      <c r="L103" s="219"/>
      <c r="M103" s="220"/>
      <c r="N103" s="221"/>
      <c r="O103" s="221"/>
      <c r="P103" s="222">
        <f>P104+P115+P143+P149+P196+P204</f>
        <v>0</v>
      </c>
      <c r="Q103" s="221"/>
      <c r="R103" s="222">
        <f>R104+R115+R143+R149+R196+R204</f>
        <v>22.800677</v>
      </c>
      <c r="S103" s="221"/>
      <c r="T103" s="223">
        <f>T104+T115+T143+T149+T196+T204</f>
        <v>0.41936699999999993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24" t="s">
        <v>81</v>
      </c>
      <c r="AT103" s="225" t="s">
        <v>73</v>
      </c>
      <c r="AU103" s="225" t="s">
        <v>74</v>
      </c>
      <c r="AY103" s="224" t="s">
        <v>157</v>
      </c>
      <c r="BK103" s="226">
        <f>BK104+BK115+BK143+BK149+BK196+BK204</f>
        <v>0</v>
      </c>
    </row>
    <row r="104" s="12" customFormat="1" ht="22.8" customHeight="1">
      <c r="A104" s="12"/>
      <c r="B104" s="213"/>
      <c r="C104" s="214"/>
      <c r="D104" s="215" t="s">
        <v>73</v>
      </c>
      <c r="E104" s="227" t="s">
        <v>158</v>
      </c>
      <c r="F104" s="227" t="s">
        <v>159</v>
      </c>
      <c r="G104" s="214"/>
      <c r="H104" s="214"/>
      <c r="I104" s="217"/>
      <c r="J104" s="228">
        <f>BK104</f>
        <v>0</v>
      </c>
      <c r="K104" s="214"/>
      <c r="L104" s="219"/>
      <c r="M104" s="220"/>
      <c r="N104" s="221"/>
      <c r="O104" s="221"/>
      <c r="P104" s="222">
        <f>SUM(P105:P114)</f>
        <v>0</v>
      </c>
      <c r="Q104" s="221"/>
      <c r="R104" s="222">
        <f>SUM(R105:R114)</f>
        <v>12.4683452</v>
      </c>
      <c r="S104" s="221"/>
      <c r="T104" s="223">
        <f>SUM(T105:T114)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4" t="s">
        <v>81</v>
      </c>
      <c r="AT104" s="225" t="s">
        <v>73</v>
      </c>
      <c r="AU104" s="225" t="s">
        <v>81</v>
      </c>
      <c r="AY104" s="224" t="s">
        <v>157</v>
      </c>
      <c r="BK104" s="226">
        <f>SUM(BK105:BK114)</f>
        <v>0</v>
      </c>
    </row>
    <row r="105" s="2" customFormat="1" ht="21.75" customHeight="1">
      <c r="A105" s="40"/>
      <c r="B105" s="41"/>
      <c r="C105" s="229" t="s">
        <v>81</v>
      </c>
      <c r="D105" s="229" t="s">
        <v>160</v>
      </c>
      <c r="E105" s="230" t="s">
        <v>161</v>
      </c>
      <c r="F105" s="231" t="s">
        <v>162</v>
      </c>
      <c r="G105" s="232" t="s">
        <v>163</v>
      </c>
      <c r="H105" s="233">
        <v>1.24</v>
      </c>
      <c r="I105" s="234"/>
      <c r="J105" s="235">
        <f>ROUND(I105*H105,2)</f>
        <v>0</v>
      </c>
      <c r="K105" s="236"/>
      <c r="L105" s="46"/>
      <c r="M105" s="237" t="s">
        <v>19</v>
      </c>
      <c r="N105" s="238" t="s">
        <v>45</v>
      </c>
      <c r="O105" s="86"/>
      <c r="P105" s="239">
        <f>O105*H105</f>
        <v>0</v>
      </c>
      <c r="Q105" s="239">
        <v>1.9085000000000001</v>
      </c>
      <c r="R105" s="239">
        <f>Q105*H105</f>
        <v>2.3665400000000001</v>
      </c>
      <c r="S105" s="239">
        <v>0</v>
      </c>
      <c r="T105" s="24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1" t="s">
        <v>164</v>
      </c>
      <c r="AT105" s="241" t="s">
        <v>160</v>
      </c>
      <c r="AU105" s="241" t="s">
        <v>83</v>
      </c>
      <c r="AY105" s="19" t="s">
        <v>157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81</v>
      </c>
      <c r="BK105" s="242">
        <f>ROUND(I105*H105,2)</f>
        <v>0</v>
      </c>
      <c r="BL105" s="19" t="s">
        <v>164</v>
      </c>
      <c r="BM105" s="241" t="s">
        <v>165</v>
      </c>
    </row>
    <row r="106" s="2" customFormat="1" ht="44.25" customHeight="1">
      <c r="A106" s="40"/>
      <c r="B106" s="41"/>
      <c r="C106" s="229" t="s">
        <v>83</v>
      </c>
      <c r="D106" s="229" t="s">
        <v>160</v>
      </c>
      <c r="E106" s="230" t="s">
        <v>166</v>
      </c>
      <c r="F106" s="231" t="s">
        <v>167</v>
      </c>
      <c r="G106" s="232" t="s">
        <v>168</v>
      </c>
      <c r="H106" s="233">
        <v>14</v>
      </c>
      <c r="I106" s="234"/>
      <c r="J106" s="235">
        <f>ROUND(I106*H106,2)</f>
        <v>0</v>
      </c>
      <c r="K106" s="236"/>
      <c r="L106" s="46"/>
      <c r="M106" s="237" t="s">
        <v>19</v>
      </c>
      <c r="N106" s="238" t="s">
        <v>45</v>
      </c>
      <c r="O106" s="86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164</v>
      </c>
      <c r="AT106" s="241" t="s">
        <v>160</v>
      </c>
      <c r="AU106" s="241" t="s">
        <v>83</v>
      </c>
      <c r="AY106" s="19" t="s">
        <v>157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81</v>
      </c>
      <c r="BK106" s="242">
        <f>ROUND(I106*H106,2)</f>
        <v>0</v>
      </c>
      <c r="BL106" s="19" t="s">
        <v>164</v>
      </c>
      <c r="BM106" s="241" t="s">
        <v>169</v>
      </c>
    </row>
    <row r="107" s="2" customFormat="1">
      <c r="A107" s="40"/>
      <c r="B107" s="41"/>
      <c r="C107" s="42"/>
      <c r="D107" s="243" t="s">
        <v>170</v>
      </c>
      <c r="E107" s="42"/>
      <c r="F107" s="244" t="s">
        <v>171</v>
      </c>
      <c r="G107" s="42"/>
      <c r="H107" s="42"/>
      <c r="I107" s="148"/>
      <c r="J107" s="42"/>
      <c r="K107" s="42"/>
      <c r="L107" s="46"/>
      <c r="M107" s="245"/>
      <c r="N107" s="24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170</v>
      </c>
      <c r="AU107" s="19" t="s">
        <v>83</v>
      </c>
    </row>
    <row r="108" s="2" customFormat="1" ht="21.75" customHeight="1">
      <c r="A108" s="40"/>
      <c r="B108" s="41"/>
      <c r="C108" s="229" t="s">
        <v>158</v>
      </c>
      <c r="D108" s="229" t="s">
        <v>160</v>
      </c>
      <c r="E108" s="230" t="s">
        <v>172</v>
      </c>
      <c r="F108" s="231" t="s">
        <v>173</v>
      </c>
      <c r="G108" s="232" t="s">
        <v>174</v>
      </c>
      <c r="H108" s="233">
        <v>14.4</v>
      </c>
      <c r="I108" s="234"/>
      <c r="J108" s="235">
        <f>ROUND(I108*H108,2)</f>
        <v>0</v>
      </c>
      <c r="K108" s="236"/>
      <c r="L108" s="46"/>
      <c r="M108" s="237" t="s">
        <v>19</v>
      </c>
      <c r="N108" s="238" t="s">
        <v>45</v>
      </c>
      <c r="O108" s="86"/>
      <c r="P108" s="239">
        <f>O108*H108</f>
        <v>0</v>
      </c>
      <c r="Q108" s="239">
        <v>0.13882</v>
      </c>
      <c r="R108" s="239">
        <f>Q108*H108</f>
        <v>1.9990080000000001</v>
      </c>
      <c r="S108" s="239">
        <v>0</v>
      </c>
      <c r="T108" s="24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1" t="s">
        <v>164</v>
      </c>
      <c r="AT108" s="241" t="s">
        <v>160</v>
      </c>
      <c r="AU108" s="241" t="s">
        <v>83</v>
      </c>
      <c r="AY108" s="19" t="s">
        <v>157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9" t="s">
        <v>81</v>
      </c>
      <c r="BK108" s="242">
        <f>ROUND(I108*H108,2)</f>
        <v>0</v>
      </c>
      <c r="BL108" s="19" t="s">
        <v>164</v>
      </c>
      <c r="BM108" s="241" t="s">
        <v>175</v>
      </c>
    </row>
    <row r="109" s="13" customFormat="1">
      <c r="A109" s="13"/>
      <c r="B109" s="247"/>
      <c r="C109" s="248"/>
      <c r="D109" s="243" t="s">
        <v>176</v>
      </c>
      <c r="E109" s="249" t="s">
        <v>19</v>
      </c>
      <c r="F109" s="250" t="s">
        <v>177</v>
      </c>
      <c r="G109" s="248"/>
      <c r="H109" s="251">
        <v>14.4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7" t="s">
        <v>176</v>
      </c>
      <c r="AU109" s="257" t="s">
        <v>83</v>
      </c>
      <c r="AV109" s="13" t="s">
        <v>83</v>
      </c>
      <c r="AW109" s="13" t="s">
        <v>35</v>
      </c>
      <c r="AX109" s="13" t="s">
        <v>81</v>
      </c>
      <c r="AY109" s="257" t="s">
        <v>157</v>
      </c>
    </row>
    <row r="110" s="2" customFormat="1" ht="21.75" customHeight="1">
      <c r="A110" s="40"/>
      <c r="B110" s="41"/>
      <c r="C110" s="229" t="s">
        <v>164</v>
      </c>
      <c r="D110" s="229" t="s">
        <v>160</v>
      </c>
      <c r="E110" s="230" t="s">
        <v>178</v>
      </c>
      <c r="F110" s="231" t="s">
        <v>179</v>
      </c>
      <c r="G110" s="232" t="s">
        <v>174</v>
      </c>
      <c r="H110" s="233">
        <v>31.32</v>
      </c>
      <c r="I110" s="234"/>
      <c r="J110" s="235">
        <f>ROUND(I110*H110,2)</f>
        <v>0</v>
      </c>
      <c r="K110" s="236"/>
      <c r="L110" s="46"/>
      <c r="M110" s="237" t="s">
        <v>19</v>
      </c>
      <c r="N110" s="238" t="s">
        <v>45</v>
      </c>
      <c r="O110" s="86"/>
      <c r="P110" s="239">
        <f>O110*H110</f>
        <v>0</v>
      </c>
      <c r="Q110" s="239">
        <v>0.25871</v>
      </c>
      <c r="R110" s="239">
        <f>Q110*H110</f>
        <v>8.1027971999999995</v>
      </c>
      <c r="S110" s="239">
        <v>0</v>
      </c>
      <c r="T110" s="24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41" t="s">
        <v>164</v>
      </c>
      <c r="AT110" s="241" t="s">
        <v>160</v>
      </c>
      <c r="AU110" s="241" t="s">
        <v>83</v>
      </c>
      <c r="AY110" s="19" t="s">
        <v>157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81</v>
      </c>
      <c r="BK110" s="242">
        <f>ROUND(I110*H110,2)</f>
        <v>0</v>
      </c>
      <c r="BL110" s="19" t="s">
        <v>164</v>
      </c>
      <c r="BM110" s="241" t="s">
        <v>180</v>
      </c>
    </row>
    <row r="111" s="13" customFormat="1">
      <c r="A111" s="13"/>
      <c r="B111" s="247"/>
      <c r="C111" s="248"/>
      <c r="D111" s="243" t="s">
        <v>176</v>
      </c>
      <c r="E111" s="249" t="s">
        <v>19</v>
      </c>
      <c r="F111" s="250" t="s">
        <v>181</v>
      </c>
      <c r="G111" s="248"/>
      <c r="H111" s="251">
        <v>51.840000000000003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7" t="s">
        <v>176</v>
      </c>
      <c r="AU111" s="257" t="s">
        <v>83</v>
      </c>
      <c r="AV111" s="13" t="s">
        <v>83</v>
      </c>
      <c r="AW111" s="13" t="s">
        <v>35</v>
      </c>
      <c r="AX111" s="13" t="s">
        <v>74</v>
      </c>
      <c r="AY111" s="257" t="s">
        <v>157</v>
      </c>
    </row>
    <row r="112" s="13" customFormat="1">
      <c r="A112" s="13"/>
      <c r="B112" s="247"/>
      <c r="C112" s="248"/>
      <c r="D112" s="243" t="s">
        <v>176</v>
      </c>
      <c r="E112" s="249" t="s">
        <v>19</v>
      </c>
      <c r="F112" s="250" t="s">
        <v>182</v>
      </c>
      <c r="G112" s="248"/>
      <c r="H112" s="251">
        <v>10.800000000000001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7" t="s">
        <v>176</v>
      </c>
      <c r="AU112" s="257" t="s">
        <v>83</v>
      </c>
      <c r="AV112" s="13" t="s">
        <v>83</v>
      </c>
      <c r="AW112" s="13" t="s">
        <v>35</v>
      </c>
      <c r="AX112" s="13" t="s">
        <v>74</v>
      </c>
      <c r="AY112" s="257" t="s">
        <v>157</v>
      </c>
    </row>
    <row r="113" s="14" customFormat="1">
      <c r="A113" s="14"/>
      <c r="B113" s="258"/>
      <c r="C113" s="259"/>
      <c r="D113" s="243" t="s">
        <v>176</v>
      </c>
      <c r="E113" s="260" t="s">
        <v>19</v>
      </c>
      <c r="F113" s="261" t="s">
        <v>183</v>
      </c>
      <c r="G113" s="259"/>
      <c r="H113" s="262">
        <v>62.640000000000001</v>
      </c>
      <c r="I113" s="263"/>
      <c r="J113" s="259"/>
      <c r="K113" s="259"/>
      <c r="L113" s="264"/>
      <c r="M113" s="265"/>
      <c r="N113" s="266"/>
      <c r="O113" s="266"/>
      <c r="P113" s="266"/>
      <c r="Q113" s="266"/>
      <c r="R113" s="266"/>
      <c r="S113" s="266"/>
      <c r="T113" s="26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8" t="s">
        <v>176</v>
      </c>
      <c r="AU113" s="268" t="s">
        <v>83</v>
      </c>
      <c r="AV113" s="14" t="s">
        <v>164</v>
      </c>
      <c r="AW113" s="14" t="s">
        <v>35</v>
      </c>
      <c r="AX113" s="14" t="s">
        <v>81</v>
      </c>
      <c r="AY113" s="268" t="s">
        <v>157</v>
      </c>
    </row>
    <row r="114" s="13" customFormat="1">
      <c r="A114" s="13"/>
      <c r="B114" s="247"/>
      <c r="C114" s="248"/>
      <c r="D114" s="243" t="s">
        <v>176</v>
      </c>
      <c r="E114" s="248"/>
      <c r="F114" s="250" t="s">
        <v>184</v>
      </c>
      <c r="G114" s="248"/>
      <c r="H114" s="251">
        <v>31.32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7" t="s">
        <v>176</v>
      </c>
      <c r="AU114" s="257" t="s">
        <v>83</v>
      </c>
      <c r="AV114" s="13" t="s">
        <v>83</v>
      </c>
      <c r="AW114" s="13" t="s">
        <v>4</v>
      </c>
      <c r="AX114" s="13" t="s">
        <v>81</v>
      </c>
      <c r="AY114" s="257" t="s">
        <v>157</v>
      </c>
    </row>
    <row r="115" s="12" customFormat="1" ht="22.8" customHeight="1">
      <c r="A115" s="12"/>
      <c r="B115" s="213"/>
      <c r="C115" s="214"/>
      <c r="D115" s="215" t="s">
        <v>73</v>
      </c>
      <c r="E115" s="227" t="s">
        <v>185</v>
      </c>
      <c r="F115" s="227" t="s">
        <v>186</v>
      </c>
      <c r="G115" s="214"/>
      <c r="H115" s="214"/>
      <c r="I115" s="217"/>
      <c r="J115" s="228">
        <f>BK115</f>
        <v>0</v>
      </c>
      <c r="K115" s="214"/>
      <c r="L115" s="219"/>
      <c r="M115" s="220"/>
      <c r="N115" s="221"/>
      <c r="O115" s="221"/>
      <c r="P115" s="222">
        <f>SUM(P116:P142)</f>
        <v>0</v>
      </c>
      <c r="Q115" s="221"/>
      <c r="R115" s="222">
        <f>SUM(R116:R142)</f>
        <v>10.329331799999999</v>
      </c>
      <c r="S115" s="221"/>
      <c r="T115" s="223">
        <f>SUM(T116:T142)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4" t="s">
        <v>81</v>
      </c>
      <c r="AT115" s="225" t="s">
        <v>73</v>
      </c>
      <c r="AU115" s="225" t="s">
        <v>81</v>
      </c>
      <c r="AY115" s="224" t="s">
        <v>157</v>
      </c>
      <c r="BK115" s="226">
        <f>SUM(BK116:BK142)</f>
        <v>0</v>
      </c>
    </row>
    <row r="116" s="2" customFormat="1" ht="33" customHeight="1">
      <c r="A116" s="40"/>
      <c r="B116" s="41"/>
      <c r="C116" s="229" t="s">
        <v>187</v>
      </c>
      <c r="D116" s="229" t="s">
        <v>160</v>
      </c>
      <c r="E116" s="230" t="s">
        <v>188</v>
      </c>
      <c r="F116" s="231" t="s">
        <v>189</v>
      </c>
      <c r="G116" s="232" t="s">
        <v>174</v>
      </c>
      <c r="H116" s="233">
        <v>322.58999999999997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45</v>
      </c>
      <c r="O116" s="86"/>
      <c r="P116" s="239">
        <f>O116*H116</f>
        <v>0</v>
      </c>
      <c r="Q116" s="239">
        <v>0.03202</v>
      </c>
      <c r="R116" s="239">
        <f>Q116*H116</f>
        <v>10.329331799999999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164</v>
      </c>
      <c r="AT116" s="241" t="s">
        <v>160</v>
      </c>
      <c r="AU116" s="241" t="s">
        <v>83</v>
      </c>
      <c r="AY116" s="19" t="s">
        <v>157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81</v>
      </c>
      <c r="BK116" s="242">
        <f>ROUND(I116*H116,2)</f>
        <v>0</v>
      </c>
      <c r="BL116" s="19" t="s">
        <v>164</v>
      </c>
      <c r="BM116" s="241" t="s">
        <v>190</v>
      </c>
    </row>
    <row r="117" s="13" customFormat="1">
      <c r="A117" s="13"/>
      <c r="B117" s="247"/>
      <c r="C117" s="248"/>
      <c r="D117" s="243" t="s">
        <v>176</v>
      </c>
      <c r="E117" s="249" t="s">
        <v>19</v>
      </c>
      <c r="F117" s="250" t="s">
        <v>191</v>
      </c>
      <c r="G117" s="248"/>
      <c r="H117" s="251">
        <v>205.84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7" t="s">
        <v>176</v>
      </c>
      <c r="AU117" s="257" t="s">
        <v>83</v>
      </c>
      <c r="AV117" s="13" t="s">
        <v>83</v>
      </c>
      <c r="AW117" s="13" t="s">
        <v>35</v>
      </c>
      <c r="AX117" s="13" t="s">
        <v>74</v>
      </c>
      <c r="AY117" s="257" t="s">
        <v>157</v>
      </c>
    </row>
    <row r="118" s="13" customFormat="1">
      <c r="A118" s="13"/>
      <c r="B118" s="247"/>
      <c r="C118" s="248"/>
      <c r="D118" s="243" t="s">
        <v>176</v>
      </c>
      <c r="E118" s="249" t="s">
        <v>19</v>
      </c>
      <c r="F118" s="250" t="s">
        <v>192</v>
      </c>
      <c r="G118" s="248"/>
      <c r="H118" s="251">
        <v>139.44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7" t="s">
        <v>176</v>
      </c>
      <c r="AU118" s="257" t="s">
        <v>83</v>
      </c>
      <c r="AV118" s="13" t="s">
        <v>83</v>
      </c>
      <c r="AW118" s="13" t="s">
        <v>35</v>
      </c>
      <c r="AX118" s="13" t="s">
        <v>74</v>
      </c>
      <c r="AY118" s="257" t="s">
        <v>157</v>
      </c>
    </row>
    <row r="119" s="13" customFormat="1">
      <c r="A119" s="13"/>
      <c r="B119" s="247"/>
      <c r="C119" s="248"/>
      <c r="D119" s="243" t="s">
        <v>176</v>
      </c>
      <c r="E119" s="249" t="s">
        <v>19</v>
      </c>
      <c r="F119" s="250" t="s">
        <v>193</v>
      </c>
      <c r="G119" s="248"/>
      <c r="H119" s="251">
        <v>16.800000000000001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7" t="s">
        <v>176</v>
      </c>
      <c r="AU119" s="257" t="s">
        <v>83</v>
      </c>
      <c r="AV119" s="13" t="s">
        <v>83</v>
      </c>
      <c r="AW119" s="13" t="s">
        <v>35</v>
      </c>
      <c r="AX119" s="13" t="s">
        <v>74</v>
      </c>
      <c r="AY119" s="257" t="s">
        <v>157</v>
      </c>
    </row>
    <row r="120" s="15" customFormat="1">
      <c r="A120" s="15"/>
      <c r="B120" s="269"/>
      <c r="C120" s="270"/>
      <c r="D120" s="243" t="s">
        <v>176</v>
      </c>
      <c r="E120" s="271" t="s">
        <v>19</v>
      </c>
      <c r="F120" s="272" t="s">
        <v>194</v>
      </c>
      <c r="G120" s="270"/>
      <c r="H120" s="273">
        <v>362.07999999999998</v>
      </c>
      <c r="I120" s="274"/>
      <c r="J120" s="270"/>
      <c r="K120" s="270"/>
      <c r="L120" s="275"/>
      <c r="M120" s="276"/>
      <c r="N120" s="277"/>
      <c r="O120" s="277"/>
      <c r="P120" s="277"/>
      <c r="Q120" s="277"/>
      <c r="R120" s="277"/>
      <c r="S120" s="277"/>
      <c r="T120" s="27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9" t="s">
        <v>176</v>
      </c>
      <c r="AU120" s="279" t="s">
        <v>83</v>
      </c>
      <c r="AV120" s="15" t="s">
        <v>158</v>
      </c>
      <c r="AW120" s="15" t="s">
        <v>35</v>
      </c>
      <c r="AX120" s="15" t="s">
        <v>74</v>
      </c>
      <c r="AY120" s="279" t="s">
        <v>157</v>
      </c>
    </row>
    <row r="121" s="13" customFormat="1">
      <c r="A121" s="13"/>
      <c r="B121" s="247"/>
      <c r="C121" s="248"/>
      <c r="D121" s="243" t="s">
        <v>176</v>
      </c>
      <c r="E121" s="249" t="s">
        <v>19</v>
      </c>
      <c r="F121" s="250" t="s">
        <v>195</v>
      </c>
      <c r="G121" s="248"/>
      <c r="H121" s="251">
        <v>-39.490000000000002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7" t="s">
        <v>176</v>
      </c>
      <c r="AU121" s="257" t="s">
        <v>83</v>
      </c>
      <c r="AV121" s="13" t="s">
        <v>83</v>
      </c>
      <c r="AW121" s="13" t="s">
        <v>35</v>
      </c>
      <c r="AX121" s="13" t="s">
        <v>74</v>
      </c>
      <c r="AY121" s="257" t="s">
        <v>157</v>
      </c>
    </row>
    <row r="122" s="15" customFormat="1">
      <c r="A122" s="15"/>
      <c r="B122" s="269"/>
      <c r="C122" s="270"/>
      <c r="D122" s="243" t="s">
        <v>176</v>
      </c>
      <c r="E122" s="271" t="s">
        <v>19</v>
      </c>
      <c r="F122" s="272" t="s">
        <v>194</v>
      </c>
      <c r="G122" s="270"/>
      <c r="H122" s="273">
        <v>-39.490000000000002</v>
      </c>
      <c r="I122" s="274"/>
      <c r="J122" s="270"/>
      <c r="K122" s="270"/>
      <c r="L122" s="275"/>
      <c r="M122" s="276"/>
      <c r="N122" s="277"/>
      <c r="O122" s="277"/>
      <c r="P122" s="277"/>
      <c r="Q122" s="277"/>
      <c r="R122" s="277"/>
      <c r="S122" s="277"/>
      <c r="T122" s="27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9" t="s">
        <v>176</v>
      </c>
      <c r="AU122" s="279" t="s">
        <v>83</v>
      </c>
      <c r="AV122" s="15" t="s">
        <v>158</v>
      </c>
      <c r="AW122" s="15" t="s">
        <v>35</v>
      </c>
      <c r="AX122" s="15" t="s">
        <v>74</v>
      </c>
      <c r="AY122" s="279" t="s">
        <v>157</v>
      </c>
    </row>
    <row r="123" s="14" customFormat="1">
      <c r="A123" s="14"/>
      <c r="B123" s="258"/>
      <c r="C123" s="259"/>
      <c r="D123" s="243" t="s">
        <v>176</v>
      </c>
      <c r="E123" s="260" t="s">
        <v>19</v>
      </c>
      <c r="F123" s="261" t="s">
        <v>183</v>
      </c>
      <c r="G123" s="259"/>
      <c r="H123" s="262">
        <v>322.58999999999997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8" t="s">
        <v>176</v>
      </c>
      <c r="AU123" s="268" t="s">
        <v>83</v>
      </c>
      <c r="AV123" s="14" t="s">
        <v>164</v>
      </c>
      <c r="AW123" s="14" t="s">
        <v>35</v>
      </c>
      <c r="AX123" s="14" t="s">
        <v>81</v>
      </c>
      <c r="AY123" s="268" t="s">
        <v>157</v>
      </c>
    </row>
    <row r="124" s="2" customFormat="1" ht="44.25" customHeight="1">
      <c r="A124" s="40"/>
      <c r="B124" s="41"/>
      <c r="C124" s="229" t="s">
        <v>185</v>
      </c>
      <c r="D124" s="229" t="s">
        <v>160</v>
      </c>
      <c r="E124" s="230" t="s">
        <v>196</v>
      </c>
      <c r="F124" s="231" t="s">
        <v>197</v>
      </c>
      <c r="G124" s="232" t="s">
        <v>174</v>
      </c>
      <c r="H124" s="233">
        <v>39.490000000000002</v>
      </c>
      <c r="I124" s="234"/>
      <c r="J124" s="235">
        <f>ROUND(I124*H124,2)</f>
        <v>0</v>
      </c>
      <c r="K124" s="236"/>
      <c r="L124" s="46"/>
      <c r="M124" s="237" t="s">
        <v>19</v>
      </c>
      <c r="N124" s="238" t="s">
        <v>45</v>
      </c>
      <c r="O124" s="86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164</v>
      </c>
      <c r="AT124" s="241" t="s">
        <v>160</v>
      </c>
      <c r="AU124" s="241" t="s">
        <v>83</v>
      </c>
      <c r="AY124" s="19" t="s">
        <v>157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81</v>
      </c>
      <c r="BK124" s="242">
        <f>ROUND(I124*H124,2)</f>
        <v>0</v>
      </c>
      <c r="BL124" s="19" t="s">
        <v>164</v>
      </c>
      <c r="BM124" s="241" t="s">
        <v>198</v>
      </c>
    </row>
    <row r="125" s="2" customFormat="1">
      <c r="A125" s="40"/>
      <c r="B125" s="41"/>
      <c r="C125" s="42"/>
      <c r="D125" s="243" t="s">
        <v>170</v>
      </c>
      <c r="E125" s="42"/>
      <c r="F125" s="244" t="s">
        <v>199</v>
      </c>
      <c r="G125" s="42"/>
      <c r="H125" s="42"/>
      <c r="I125" s="148"/>
      <c r="J125" s="42"/>
      <c r="K125" s="42"/>
      <c r="L125" s="46"/>
      <c r="M125" s="245"/>
      <c r="N125" s="246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83</v>
      </c>
    </row>
    <row r="126" s="13" customFormat="1">
      <c r="A126" s="13"/>
      <c r="B126" s="247"/>
      <c r="C126" s="248"/>
      <c r="D126" s="243" t="s">
        <v>176</v>
      </c>
      <c r="E126" s="249" t="s">
        <v>19</v>
      </c>
      <c r="F126" s="250" t="s">
        <v>200</v>
      </c>
      <c r="G126" s="248"/>
      <c r="H126" s="251">
        <v>39.490000000000002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7" t="s">
        <v>176</v>
      </c>
      <c r="AU126" s="257" t="s">
        <v>83</v>
      </c>
      <c r="AV126" s="13" t="s">
        <v>83</v>
      </c>
      <c r="AW126" s="13" t="s">
        <v>35</v>
      </c>
      <c r="AX126" s="13" t="s">
        <v>74</v>
      </c>
      <c r="AY126" s="257" t="s">
        <v>157</v>
      </c>
    </row>
    <row r="127" s="14" customFormat="1">
      <c r="A127" s="14"/>
      <c r="B127" s="258"/>
      <c r="C127" s="259"/>
      <c r="D127" s="243" t="s">
        <v>176</v>
      </c>
      <c r="E127" s="260" t="s">
        <v>19</v>
      </c>
      <c r="F127" s="261" t="s">
        <v>183</v>
      </c>
      <c r="G127" s="259"/>
      <c r="H127" s="262">
        <v>39.490000000000002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8" t="s">
        <v>176</v>
      </c>
      <c r="AU127" s="268" t="s">
        <v>83</v>
      </c>
      <c r="AV127" s="14" t="s">
        <v>164</v>
      </c>
      <c r="AW127" s="14" t="s">
        <v>35</v>
      </c>
      <c r="AX127" s="14" t="s">
        <v>81</v>
      </c>
      <c r="AY127" s="268" t="s">
        <v>157</v>
      </c>
    </row>
    <row r="128" s="2" customFormat="1" ht="21.75" customHeight="1">
      <c r="A128" s="40"/>
      <c r="B128" s="41"/>
      <c r="C128" s="229" t="s">
        <v>201</v>
      </c>
      <c r="D128" s="229" t="s">
        <v>160</v>
      </c>
      <c r="E128" s="230" t="s">
        <v>202</v>
      </c>
      <c r="F128" s="231" t="s">
        <v>203</v>
      </c>
      <c r="G128" s="232" t="s">
        <v>204</v>
      </c>
      <c r="H128" s="233">
        <v>9.5</v>
      </c>
      <c r="I128" s="234"/>
      <c r="J128" s="235">
        <f>ROUND(I128*H128,2)</f>
        <v>0</v>
      </c>
      <c r="K128" s="236"/>
      <c r="L128" s="46"/>
      <c r="M128" s="237" t="s">
        <v>19</v>
      </c>
      <c r="N128" s="238" t="s">
        <v>45</v>
      </c>
      <c r="O128" s="86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1" t="s">
        <v>164</v>
      </c>
      <c r="AT128" s="241" t="s">
        <v>160</v>
      </c>
      <c r="AU128" s="241" t="s">
        <v>83</v>
      </c>
      <c r="AY128" s="19" t="s">
        <v>157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81</v>
      </c>
      <c r="BK128" s="242">
        <f>ROUND(I128*H128,2)</f>
        <v>0</v>
      </c>
      <c r="BL128" s="19" t="s">
        <v>164</v>
      </c>
      <c r="BM128" s="241" t="s">
        <v>205</v>
      </c>
    </row>
    <row r="129" s="13" customFormat="1">
      <c r="A129" s="13"/>
      <c r="B129" s="247"/>
      <c r="C129" s="248"/>
      <c r="D129" s="243" t="s">
        <v>176</v>
      </c>
      <c r="E129" s="249" t="s">
        <v>19</v>
      </c>
      <c r="F129" s="250" t="s">
        <v>206</v>
      </c>
      <c r="G129" s="248"/>
      <c r="H129" s="251">
        <v>7.9000000000000004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176</v>
      </c>
      <c r="AU129" s="257" t="s">
        <v>83</v>
      </c>
      <c r="AV129" s="13" t="s">
        <v>83</v>
      </c>
      <c r="AW129" s="13" t="s">
        <v>35</v>
      </c>
      <c r="AX129" s="13" t="s">
        <v>74</v>
      </c>
      <c r="AY129" s="257" t="s">
        <v>157</v>
      </c>
    </row>
    <row r="130" s="13" customFormat="1">
      <c r="A130" s="13"/>
      <c r="B130" s="247"/>
      <c r="C130" s="248"/>
      <c r="D130" s="243" t="s">
        <v>176</v>
      </c>
      <c r="E130" s="249" t="s">
        <v>19</v>
      </c>
      <c r="F130" s="250" t="s">
        <v>207</v>
      </c>
      <c r="G130" s="248"/>
      <c r="H130" s="251">
        <v>1.6000000000000001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176</v>
      </c>
      <c r="AU130" s="257" t="s">
        <v>83</v>
      </c>
      <c r="AV130" s="13" t="s">
        <v>83</v>
      </c>
      <c r="AW130" s="13" t="s">
        <v>35</v>
      </c>
      <c r="AX130" s="13" t="s">
        <v>74</v>
      </c>
      <c r="AY130" s="257" t="s">
        <v>157</v>
      </c>
    </row>
    <row r="131" s="14" customFormat="1">
      <c r="A131" s="14"/>
      <c r="B131" s="258"/>
      <c r="C131" s="259"/>
      <c r="D131" s="243" t="s">
        <v>176</v>
      </c>
      <c r="E131" s="260" t="s">
        <v>19</v>
      </c>
      <c r="F131" s="261" t="s">
        <v>183</v>
      </c>
      <c r="G131" s="259"/>
      <c r="H131" s="262">
        <v>9.5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8" t="s">
        <v>176</v>
      </c>
      <c r="AU131" s="268" t="s">
        <v>83</v>
      </c>
      <c r="AV131" s="14" t="s">
        <v>164</v>
      </c>
      <c r="AW131" s="14" t="s">
        <v>35</v>
      </c>
      <c r="AX131" s="14" t="s">
        <v>81</v>
      </c>
      <c r="AY131" s="268" t="s">
        <v>157</v>
      </c>
    </row>
    <row r="132" s="2" customFormat="1" ht="33" customHeight="1">
      <c r="A132" s="40"/>
      <c r="B132" s="41"/>
      <c r="C132" s="229" t="s">
        <v>208</v>
      </c>
      <c r="D132" s="229" t="s">
        <v>160</v>
      </c>
      <c r="E132" s="230" t="s">
        <v>209</v>
      </c>
      <c r="F132" s="231" t="s">
        <v>210</v>
      </c>
      <c r="G132" s="232" t="s">
        <v>168</v>
      </c>
      <c r="H132" s="233">
        <v>6</v>
      </c>
      <c r="I132" s="234"/>
      <c r="J132" s="235">
        <f>ROUND(I132*H132,2)</f>
        <v>0</v>
      </c>
      <c r="K132" s="236"/>
      <c r="L132" s="46"/>
      <c r="M132" s="237" t="s">
        <v>19</v>
      </c>
      <c r="N132" s="238" t="s">
        <v>45</v>
      </c>
      <c r="O132" s="86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1" t="s">
        <v>164</v>
      </c>
      <c r="AT132" s="241" t="s">
        <v>160</v>
      </c>
      <c r="AU132" s="241" t="s">
        <v>83</v>
      </c>
      <c r="AY132" s="19" t="s">
        <v>157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81</v>
      </c>
      <c r="BK132" s="242">
        <f>ROUND(I132*H132,2)</f>
        <v>0</v>
      </c>
      <c r="BL132" s="19" t="s">
        <v>164</v>
      </c>
      <c r="BM132" s="241" t="s">
        <v>211</v>
      </c>
    </row>
    <row r="133" s="2" customFormat="1" ht="33" customHeight="1">
      <c r="A133" s="40"/>
      <c r="B133" s="41"/>
      <c r="C133" s="229" t="s">
        <v>212</v>
      </c>
      <c r="D133" s="229" t="s">
        <v>160</v>
      </c>
      <c r="E133" s="230" t="s">
        <v>213</v>
      </c>
      <c r="F133" s="231" t="s">
        <v>214</v>
      </c>
      <c r="G133" s="232" t="s">
        <v>204</v>
      </c>
      <c r="H133" s="233">
        <v>16</v>
      </c>
      <c r="I133" s="234"/>
      <c r="J133" s="235">
        <f>ROUND(I133*H133,2)</f>
        <v>0</v>
      </c>
      <c r="K133" s="236"/>
      <c r="L133" s="46"/>
      <c r="M133" s="237" t="s">
        <v>19</v>
      </c>
      <c r="N133" s="238" t="s">
        <v>45</v>
      </c>
      <c r="O133" s="86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164</v>
      </c>
      <c r="AT133" s="241" t="s">
        <v>160</v>
      </c>
      <c r="AU133" s="241" t="s">
        <v>83</v>
      </c>
      <c r="AY133" s="19" t="s">
        <v>157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9" t="s">
        <v>81</v>
      </c>
      <c r="BK133" s="242">
        <f>ROUND(I133*H133,2)</f>
        <v>0</v>
      </c>
      <c r="BL133" s="19" t="s">
        <v>164</v>
      </c>
      <c r="BM133" s="241" t="s">
        <v>215</v>
      </c>
    </row>
    <row r="134" s="2" customFormat="1" ht="21.75" customHeight="1">
      <c r="A134" s="40"/>
      <c r="B134" s="41"/>
      <c r="C134" s="229" t="s">
        <v>216</v>
      </c>
      <c r="D134" s="229" t="s">
        <v>160</v>
      </c>
      <c r="E134" s="230" t="s">
        <v>217</v>
      </c>
      <c r="F134" s="231" t="s">
        <v>218</v>
      </c>
      <c r="G134" s="232" t="s">
        <v>174</v>
      </c>
      <c r="H134" s="233">
        <v>34.25</v>
      </c>
      <c r="I134" s="234"/>
      <c r="J134" s="235">
        <f>ROUND(I134*H134,2)</f>
        <v>0</v>
      </c>
      <c r="K134" s="236"/>
      <c r="L134" s="46"/>
      <c r="M134" s="237" t="s">
        <v>19</v>
      </c>
      <c r="N134" s="238" t="s">
        <v>45</v>
      </c>
      <c r="O134" s="86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164</v>
      </c>
      <c r="AT134" s="241" t="s">
        <v>160</v>
      </c>
      <c r="AU134" s="241" t="s">
        <v>83</v>
      </c>
      <c r="AY134" s="19" t="s">
        <v>157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81</v>
      </c>
      <c r="BK134" s="242">
        <f>ROUND(I134*H134,2)</f>
        <v>0</v>
      </c>
      <c r="BL134" s="19" t="s">
        <v>164</v>
      </c>
      <c r="BM134" s="241" t="s">
        <v>219</v>
      </c>
    </row>
    <row r="135" s="2" customFormat="1" ht="16.5" customHeight="1">
      <c r="A135" s="40"/>
      <c r="B135" s="41"/>
      <c r="C135" s="229" t="s">
        <v>220</v>
      </c>
      <c r="D135" s="229" t="s">
        <v>160</v>
      </c>
      <c r="E135" s="230" t="s">
        <v>221</v>
      </c>
      <c r="F135" s="231" t="s">
        <v>222</v>
      </c>
      <c r="G135" s="232" t="s">
        <v>174</v>
      </c>
      <c r="H135" s="233">
        <v>362.07999999999998</v>
      </c>
      <c r="I135" s="234"/>
      <c r="J135" s="235">
        <f>ROUND(I135*H135,2)</f>
        <v>0</v>
      </c>
      <c r="K135" s="236"/>
      <c r="L135" s="46"/>
      <c r="M135" s="237" t="s">
        <v>19</v>
      </c>
      <c r="N135" s="238" t="s">
        <v>45</v>
      </c>
      <c r="O135" s="86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1" t="s">
        <v>164</v>
      </c>
      <c r="AT135" s="241" t="s">
        <v>160</v>
      </c>
      <c r="AU135" s="241" t="s">
        <v>83</v>
      </c>
      <c r="AY135" s="19" t="s">
        <v>157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9" t="s">
        <v>81</v>
      </c>
      <c r="BK135" s="242">
        <f>ROUND(I135*H135,2)</f>
        <v>0</v>
      </c>
      <c r="BL135" s="19" t="s">
        <v>164</v>
      </c>
      <c r="BM135" s="241" t="s">
        <v>223</v>
      </c>
    </row>
    <row r="136" s="13" customFormat="1">
      <c r="A136" s="13"/>
      <c r="B136" s="247"/>
      <c r="C136" s="248"/>
      <c r="D136" s="243" t="s">
        <v>176</v>
      </c>
      <c r="E136" s="249" t="s">
        <v>19</v>
      </c>
      <c r="F136" s="250" t="s">
        <v>191</v>
      </c>
      <c r="G136" s="248"/>
      <c r="H136" s="251">
        <v>205.84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176</v>
      </c>
      <c r="AU136" s="257" t="s">
        <v>83</v>
      </c>
      <c r="AV136" s="13" t="s">
        <v>83</v>
      </c>
      <c r="AW136" s="13" t="s">
        <v>35</v>
      </c>
      <c r="AX136" s="13" t="s">
        <v>74</v>
      </c>
      <c r="AY136" s="257" t="s">
        <v>157</v>
      </c>
    </row>
    <row r="137" s="13" customFormat="1">
      <c r="A137" s="13"/>
      <c r="B137" s="247"/>
      <c r="C137" s="248"/>
      <c r="D137" s="243" t="s">
        <v>176</v>
      </c>
      <c r="E137" s="249" t="s">
        <v>19</v>
      </c>
      <c r="F137" s="250" t="s">
        <v>192</v>
      </c>
      <c r="G137" s="248"/>
      <c r="H137" s="251">
        <v>139.44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176</v>
      </c>
      <c r="AU137" s="257" t="s">
        <v>83</v>
      </c>
      <c r="AV137" s="13" t="s">
        <v>83</v>
      </c>
      <c r="AW137" s="13" t="s">
        <v>35</v>
      </c>
      <c r="AX137" s="13" t="s">
        <v>74</v>
      </c>
      <c r="AY137" s="257" t="s">
        <v>157</v>
      </c>
    </row>
    <row r="138" s="13" customFormat="1">
      <c r="A138" s="13"/>
      <c r="B138" s="247"/>
      <c r="C138" s="248"/>
      <c r="D138" s="243" t="s">
        <v>176</v>
      </c>
      <c r="E138" s="249" t="s">
        <v>19</v>
      </c>
      <c r="F138" s="250" t="s">
        <v>193</v>
      </c>
      <c r="G138" s="248"/>
      <c r="H138" s="251">
        <v>16.800000000000001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176</v>
      </c>
      <c r="AU138" s="257" t="s">
        <v>83</v>
      </c>
      <c r="AV138" s="13" t="s">
        <v>83</v>
      </c>
      <c r="AW138" s="13" t="s">
        <v>35</v>
      </c>
      <c r="AX138" s="13" t="s">
        <v>74</v>
      </c>
      <c r="AY138" s="257" t="s">
        <v>157</v>
      </c>
    </row>
    <row r="139" s="14" customFormat="1">
      <c r="A139" s="14"/>
      <c r="B139" s="258"/>
      <c r="C139" s="259"/>
      <c r="D139" s="243" t="s">
        <v>176</v>
      </c>
      <c r="E139" s="260" t="s">
        <v>19</v>
      </c>
      <c r="F139" s="261" t="s">
        <v>183</v>
      </c>
      <c r="G139" s="259"/>
      <c r="H139" s="262">
        <v>362.07999999999998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8" t="s">
        <v>176</v>
      </c>
      <c r="AU139" s="268" t="s">
        <v>83</v>
      </c>
      <c r="AV139" s="14" t="s">
        <v>164</v>
      </c>
      <c r="AW139" s="14" t="s">
        <v>35</v>
      </c>
      <c r="AX139" s="14" t="s">
        <v>81</v>
      </c>
      <c r="AY139" s="268" t="s">
        <v>157</v>
      </c>
    </row>
    <row r="140" s="2" customFormat="1" ht="21.75" customHeight="1">
      <c r="A140" s="40"/>
      <c r="B140" s="41"/>
      <c r="C140" s="229" t="s">
        <v>224</v>
      </c>
      <c r="D140" s="229" t="s">
        <v>160</v>
      </c>
      <c r="E140" s="230" t="s">
        <v>225</v>
      </c>
      <c r="F140" s="231" t="s">
        <v>226</v>
      </c>
      <c r="G140" s="232" t="s">
        <v>174</v>
      </c>
      <c r="H140" s="233">
        <v>362.07999999999998</v>
      </c>
      <c r="I140" s="234"/>
      <c r="J140" s="235">
        <f>ROUND(I140*H140,2)</f>
        <v>0</v>
      </c>
      <c r="K140" s="236"/>
      <c r="L140" s="46"/>
      <c r="M140" s="237" t="s">
        <v>19</v>
      </c>
      <c r="N140" s="238" t="s">
        <v>45</v>
      </c>
      <c r="O140" s="86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1" t="s">
        <v>164</v>
      </c>
      <c r="AT140" s="241" t="s">
        <v>160</v>
      </c>
      <c r="AU140" s="241" t="s">
        <v>83</v>
      </c>
      <c r="AY140" s="19" t="s">
        <v>157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9" t="s">
        <v>81</v>
      </c>
      <c r="BK140" s="242">
        <f>ROUND(I140*H140,2)</f>
        <v>0</v>
      </c>
      <c r="BL140" s="19" t="s">
        <v>164</v>
      </c>
      <c r="BM140" s="241" t="s">
        <v>227</v>
      </c>
    </row>
    <row r="141" s="2" customFormat="1">
      <c r="A141" s="40"/>
      <c r="B141" s="41"/>
      <c r="C141" s="42"/>
      <c r="D141" s="243" t="s">
        <v>170</v>
      </c>
      <c r="E141" s="42"/>
      <c r="F141" s="244" t="s">
        <v>228</v>
      </c>
      <c r="G141" s="42"/>
      <c r="H141" s="42"/>
      <c r="I141" s="148"/>
      <c r="J141" s="42"/>
      <c r="K141" s="42"/>
      <c r="L141" s="46"/>
      <c r="M141" s="245"/>
      <c r="N141" s="24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170</v>
      </c>
      <c r="AU141" s="19" t="s">
        <v>83</v>
      </c>
    </row>
    <row r="142" s="2" customFormat="1" ht="16.5" customHeight="1">
      <c r="A142" s="40"/>
      <c r="B142" s="41"/>
      <c r="C142" s="229" t="s">
        <v>229</v>
      </c>
      <c r="D142" s="229" t="s">
        <v>160</v>
      </c>
      <c r="E142" s="230" t="s">
        <v>230</v>
      </c>
      <c r="F142" s="231" t="s">
        <v>231</v>
      </c>
      <c r="G142" s="232" t="s">
        <v>232</v>
      </c>
      <c r="H142" s="233">
        <v>2</v>
      </c>
      <c r="I142" s="234"/>
      <c r="J142" s="235">
        <f>ROUND(I142*H142,2)</f>
        <v>0</v>
      </c>
      <c r="K142" s="236"/>
      <c r="L142" s="46"/>
      <c r="M142" s="237" t="s">
        <v>19</v>
      </c>
      <c r="N142" s="238" t="s">
        <v>45</v>
      </c>
      <c r="O142" s="86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1" t="s">
        <v>164</v>
      </c>
      <c r="AT142" s="241" t="s">
        <v>160</v>
      </c>
      <c r="AU142" s="241" t="s">
        <v>83</v>
      </c>
      <c r="AY142" s="19" t="s">
        <v>157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81</v>
      </c>
      <c r="BK142" s="242">
        <f>ROUND(I142*H142,2)</f>
        <v>0</v>
      </c>
      <c r="BL142" s="19" t="s">
        <v>164</v>
      </c>
      <c r="BM142" s="241" t="s">
        <v>233</v>
      </c>
    </row>
    <row r="143" s="12" customFormat="1" ht="22.8" customHeight="1">
      <c r="A143" s="12"/>
      <c r="B143" s="213"/>
      <c r="C143" s="214"/>
      <c r="D143" s="215" t="s">
        <v>73</v>
      </c>
      <c r="E143" s="227" t="s">
        <v>208</v>
      </c>
      <c r="F143" s="227" t="s">
        <v>234</v>
      </c>
      <c r="G143" s="214"/>
      <c r="H143" s="214"/>
      <c r="I143" s="217"/>
      <c r="J143" s="228">
        <f>BK143</f>
        <v>0</v>
      </c>
      <c r="K143" s="214"/>
      <c r="L143" s="219"/>
      <c r="M143" s="220"/>
      <c r="N143" s="221"/>
      <c r="O143" s="221"/>
      <c r="P143" s="222">
        <f>SUM(P144:P148)</f>
        <v>0</v>
      </c>
      <c r="Q143" s="221"/>
      <c r="R143" s="222">
        <f>SUM(R144:R148)</f>
        <v>0.0030000000000000001</v>
      </c>
      <c r="S143" s="221"/>
      <c r="T143" s="223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81</v>
      </c>
      <c r="AT143" s="225" t="s">
        <v>73</v>
      </c>
      <c r="AU143" s="225" t="s">
        <v>81</v>
      </c>
      <c r="AY143" s="224" t="s">
        <v>157</v>
      </c>
      <c r="BK143" s="226">
        <f>SUM(BK144:BK148)</f>
        <v>0</v>
      </c>
    </row>
    <row r="144" s="2" customFormat="1" ht="16.5" customHeight="1">
      <c r="A144" s="40"/>
      <c r="B144" s="41"/>
      <c r="C144" s="229" t="s">
        <v>235</v>
      </c>
      <c r="D144" s="229" t="s">
        <v>160</v>
      </c>
      <c r="E144" s="230" t="s">
        <v>236</v>
      </c>
      <c r="F144" s="231" t="s">
        <v>237</v>
      </c>
      <c r="G144" s="232" t="s">
        <v>204</v>
      </c>
      <c r="H144" s="233">
        <v>2</v>
      </c>
      <c r="I144" s="234"/>
      <c r="J144" s="235">
        <f>ROUND(I144*H144,2)</f>
        <v>0</v>
      </c>
      <c r="K144" s="236"/>
      <c r="L144" s="46"/>
      <c r="M144" s="237" t="s">
        <v>19</v>
      </c>
      <c r="N144" s="238" t="s">
        <v>45</v>
      </c>
      <c r="O144" s="86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1" t="s">
        <v>164</v>
      </c>
      <c r="AT144" s="241" t="s">
        <v>160</v>
      </c>
      <c r="AU144" s="241" t="s">
        <v>83</v>
      </c>
      <c r="AY144" s="19" t="s">
        <v>157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81</v>
      </c>
      <c r="BK144" s="242">
        <f>ROUND(I144*H144,2)</f>
        <v>0</v>
      </c>
      <c r="BL144" s="19" t="s">
        <v>164</v>
      </c>
      <c r="BM144" s="241" t="s">
        <v>238</v>
      </c>
    </row>
    <row r="145" s="2" customFormat="1" ht="16.5" customHeight="1">
      <c r="A145" s="40"/>
      <c r="B145" s="41"/>
      <c r="C145" s="229" t="s">
        <v>8</v>
      </c>
      <c r="D145" s="229" t="s">
        <v>160</v>
      </c>
      <c r="E145" s="230" t="s">
        <v>239</v>
      </c>
      <c r="F145" s="231" t="s">
        <v>240</v>
      </c>
      <c r="G145" s="232" t="s">
        <v>168</v>
      </c>
      <c r="H145" s="233">
        <v>2</v>
      </c>
      <c r="I145" s="234"/>
      <c r="J145" s="235">
        <f>ROUND(I145*H145,2)</f>
        <v>0</v>
      </c>
      <c r="K145" s="236"/>
      <c r="L145" s="46"/>
      <c r="M145" s="237" t="s">
        <v>19</v>
      </c>
      <c r="N145" s="238" t="s">
        <v>45</v>
      </c>
      <c r="O145" s="86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1" t="s">
        <v>164</v>
      </c>
      <c r="AT145" s="241" t="s">
        <v>160</v>
      </c>
      <c r="AU145" s="241" t="s">
        <v>83</v>
      </c>
      <c r="AY145" s="19" t="s">
        <v>157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81</v>
      </c>
      <c r="BK145" s="242">
        <f>ROUND(I145*H145,2)</f>
        <v>0</v>
      </c>
      <c r="BL145" s="19" t="s">
        <v>164</v>
      </c>
      <c r="BM145" s="241" t="s">
        <v>241</v>
      </c>
    </row>
    <row r="146" s="2" customFormat="1" ht="21.75" customHeight="1">
      <c r="A146" s="40"/>
      <c r="B146" s="41"/>
      <c r="C146" s="229" t="s">
        <v>242</v>
      </c>
      <c r="D146" s="229" t="s">
        <v>160</v>
      </c>
      <c r="E146" s="230" t="s">
        <v>243</v>
      </c>
      <c r="F146" s="231" t="s">
        <v>244</v>
      </c>
      <c r="G146" s="232" t="s">
        <v>168</v>
      </c>
      <c r="H146" s="233">
        <v>2</v>
      </c>
      <c r="I146" s="234"/>
      <c r="J146" s="235">
        <f>ROUND(I146*H146,2)</f>
        <v>0</v>
      </c>
      <c r="K146" s="236"/>
      <c r="L146" s="46"/>
      <c r="M146" s="237" t="s">
        <v>19</v>
      </c>
      <c r="N146" s="238" t="s">
        <v>45</v>
      </c>
      <c r="O146" s="86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164</v>
      </c>
      <c r="AT146" s="241" t="s">
        <v>160</v>
      </c>
      <c r="AU146" s="241" t="s">
        <v>83</v>
      </c>
      <c r="AY146" s="19" t="s">
        <v>157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81</v>
      </c>
      <c r="BK146" s="242">
        <f>ROUND(I146*H146,2)</f>
        <v>0</v>
      </c>
      <c r="BL146" s="19" t="s">
        <v>164</v>
      </c>
      <c r="BM146" s="241" t="s">
        <v>245</v>
      </c>
    </row>
    <row r="147" s="2" customFormat="1" ht="16.5" customHeight="1">
      <c r="A147" s="40"/>
      <c r="B147" s="41"/>
      <c r="C147" s="229" t="s">
        <v>246</v>
      </c>
      <c r="D147" s="229" t="s">
        <v>160</v>
      </c>
      <c r="E147" s="230" t="s">
        <v>247</v>
      </c>
      <c r="F147" s="231" t="s">
        <v>248</v>
      </c>
      <c r="G147" s="232" t="s">
        <v>168</v>
      </c>
      <c r="H147" s="233">
        <v>2</v>
      </c>
      <c r="I147" s="234"/>
      <c r="J147" s="235">
        <f>ROUND(I147*H147,2)</f>
        <v>0</v>
      </c>
      <c r="K147" s="236"/>
      <c r="L147" s="46"/>
      <c r="M147" s="237" t="s">
        <v>19</v>
      </c>
      <c r="N147" s="238" t="s">
        <v>45</v>
      </c>
      <c r="O147" s="86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1" t="s">
        <v>164</v>
      </c>
      <c r="AT147" s="241" t="s">
        <v>160</v>
      </c>
      <c r="AU147" s="241" t="s">
        <v>83</v>
      </c>
      <c r="AY147" s="19" t="s">
        <v>157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81</v>
      </c>
      <c r="BK147" s="242">
        <f>ROUND(I147*H147,2)</f>
        <v>0</v>
      </c>
      <c r="BL147" s="19" t="s">
        <v>164</v>
      </c>
      <c r="BM147" s="241" t="s">
        <v>249</v>
      </c>
    </row>
    <row r="148" s="2" customFormat="1" ht="21.75" customHeight="1">
      <c r="A148" s="40"/>
      <c r="B148" s="41"/>
      <c r="C148" s="280" t="s">
        <v>250</v>
      </c>
      <c r="D148" s="280" t="s">
        <v>251</v>
      </c>
      <c r="E148" s="281" t="s">
        <v>252</v>
      </c>
      <c r="F148" s="282" t="s">
        <v>253</v>
      </c>
      <c r="G148" s="283" t="s">
        <v>168</v>
      </c>
      <c r="H148" s="284">
        <v>2</v>
      </c>
      <c r="I148" s="285"/>
      <c r="J148" s="286">
        <f>ROUND(I148*H148,2)</f>
        <v>0</v>
      </c>
      <c r="K148" s="287"/>
      <c r="L148" s="288"/>
      <c r="M148" s="289" t="s">
        <v>19</v>
      </c>
      <c r="N148" s="290" t="s">
        <v>45</v>
      </c>
      <c r="O148" s="86"/>
      <c r="P148" s="239">
        <f>O148*H148</f>
        <v>0</v>
      </c>
      <c r="Q148" s="239">
        <v>0.0015</v>
      </c>
      <c r="R148" s="239">
        <f>Q148*H148</f>
        <v>0.0030000000000000001</v>
      </c>
      <c r="S148" s="239">
        <v>0</v>
      </c>
      <c r="T148" s="24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1" t="s">
        <v>208</v>
      </c>
      <c r="AT148" s="241" t="s">
        <v>251</v>
      </c>
      <c r="AU148" s="241" t="s">
        <v>83</v>
      </c>
      <c r="AY148" s="19" t="s">
        <v>157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81</v>
      </c>
      <c r="BK148" s="242">
        <f>ROUND(I148*H148,2)</f>
        <v>0</v>
      </c>
      <c r="BL148" s="19" t="s">
        <v>164</v>
      </c>
      <c r="BM148" s="241" t="s">
        <v>254</v>
      </c>
    </row>
    <row r="149" s="12" customFormat="1" ht="22.8" customHeight="1">
      <c r="A149" s="12"/>
      <c r="B149" s="213"/>
      <c r="C149" s="214"/>
      <c r="D149" s="215" t="s">
        <v>73</v>
      </c>
      <c r="E149" s="227" t="s">
        <v>212</v>
      </c>
      <c r="F149" s="227" t="s">
        <v>255</v>
      </c>
      <c r="G149" s="214"/>
      <c r="H149" s="214"/>
      <c r="I149" s="217"/>
      <c r="J149" s="228">
        <f>BK149</f>
        <v>0</v>
      </c>
      <c r="K149" s="214"/>
      <c r="L149" s="219"/>
      <c r="M149" s="220"/>
      <c r="N149" s="221"/>
      <c r="O149" s="221"/>
      <c r="P149" s="222">
        <f>SUM(P150:P195)</f>
        <v>0</v>
      </c>
      <c r="Q149" s="221"/>
      <c r="R149" s="222">
        <f>SUM(R150:R195)</f>
        <v>0</v>
      </c>
      <c r="S149" s="221"/>
      <c r="T149" s="223">
        <f>SUM(T150:T195)</f>
        <v>0.41936699999999993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81</v>
      </c>
      <c r="AT149" s="225" t="s">
        <v>73</v>
      </c>
      <c r="AU149" s="225" t="s">
        <v>81</v>
      </c>
      <c r="AY149" s="224" t="s">
        <v>157</v>
      </c>
      <c r="BK149" s="226">
        <f>SUM(BK150:BK195)</f>
        <v>0</v>
      </c>
    </row>
    <row r="150" s="2" customFormat="1" ht="44.25" customHeight="1">
      <c r="A150" s="40"/>
      <c r="B150" s="41"/>
      <c r="C150" s="229" t="s">
        <v>256</v>
      </c>
      <c r="D150" s="229" t="s">
        <v>160</v>
      </c>
      <c r="E150" s="230" t="s">
        <v>257</v>
      </c>
      <c r="F150" s="231" t="s">
        <v>258</v>
      </c>
      <c r="G150" s="232" t="s">
        <v>259</v>
      </c>
      <c r="H150" s="233">
        <v>1</v>
      </c>
      <c r="I150" s="234"/>
      <c r="J150" s="235">
        <f>ROUND(I150*H150,2)</f>
        <v>0</v>
      </c>
      <c r="K150" s="236"/>
      <c r="L150" s="46"/>
      <c r="M150" s="237" t="s">
        <v>19</v>
      </c>
      <c r="N150" s="238" t="s">
        <v>45</v>
      </c>
      <c r="O150" s="86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1" t="s">
        <v>164</v>
      </c>
      <c r="AT150" s="241" t="s">
        <v>160</v>
      </c>
      <c r="AU150" s="241" t="s">
        <v>83</v>
      </c>
      <c r="AY150" s="19" t="s">
        <v>157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9" t="s">
        <v>81</v>
      </c>
      <c r="BK150" s="242">
        <f>ROUND(I150*H150,2)</f>
        <v>0</v>
      </c>
      <c r="BL150" s="19" t="s">
        <v>164</v>
      </c>
      <c r="BM150" s="241" t="s">
        <v>260</v>
      </c>
    </row>
    <row r="151" s="2" customFormat="1">
      <c r="A151" s="40"/>
      <c r="B151" s="41"/>
      <c r="C151" s="42"/>
      <c r="D151" s="243" t="s">
        <v>170</v>
      </c>
      <c r="E151" s="42"/>
      <c r="F151" s="244" t="s">
        <v>261</v>
      </c>
      <c r="G151" s="42"/>
      <c r="H151" s="42"/>
      <c r="I151" s="148"/>
      <c r="J151" s="42"/>
      <c r="K151" s="42"/>
      <c r="L151" s="46"/>
      <c r="M151" s="245"/>
      <c r="N151" s="24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170</v>
      </c>
      <c r="AU151" s="19" t="s">
        <v>83</v>
      </c>
    </row>
    <row r="152" s="2" customFormat="1" ht="55.5" customHeight="1">
      <c r="A152" s="40"/>
      <c r="B152" s="41"/>
      <c r="C152" s="229" t="s">
        <v>262</v>
      </c>
      <c r="D152" s="229" t="s">
        <v>160</v>
      </c>
      <c r="E152" s="230" t="s">
        <v>263</v>
      </c>
      <c r="F152" s="231" t="s">
        <v>264</v>
      </c>
      <c r="G152" s="232" t="s">
        <v>259</v>
      </c>
      <c r="H152" s="233">
        <v>1</v>
      </c>
      <c r="I152" s="234"/>
      <c r="J152" s="235">
        <f>ROUND(I152*H152,2)</f>
        <v>0</v>
      </c>
      <c r="K152" s="236"/>
      <c r="L152" s="46"/>
      <c r="M152" s="237" t="s">
        <v>19</v>
      </c>
      <c r="N152" s="238" t="s">
        <v>45</v>
      </c>
      <c r="O152" s="86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1" t="s">
        <v>164</v>
      </c>
      <c r="AT152" s="241" t="s">
        <v>160</v>
      </c>
      <c r="AU152" s="241" t="s">
        <v>83</v>
      </c>
      <c r="AY152" s="19" t="s">
        <v>157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81</v>
      </c>
      <c r="BK152" s="242">
        <f>ROUND(I152*H152,2)</f>
        <v>0</v>
      </c>
      <c r="BL152" s="19" t="s">
        <v>164</v>
      </c>
      <c r="BM152" s="241" t="s">
        <v>265</v>
      </c>
    </row>
    <row r="153" s="2" customFormat="1" ht="21.75" customHeight="1">
      <c r="A153" s="40"/>
      <c r="B153" s="41"/>
      <c r="C153" s="229" t="s">
        <v>7</v>
      </c>
      <c r="D153" s="229" t="s">
        <v>160</v>
      </c>
      <c r="E153" s="230" t="s">
        <v>266</v>
      </c>
      <c r="F153" s="231" t="s">
        <v>267</v>
      </c>
      <c r="G153" s="232" t="s">
        <v>259</v>
      </c>
      <c r="H153" s="233">
        <v>1</v>
      </c>
      <c r="I153" s="234"/>
      <c r="J153" s="235">
        <f>ROUND(I153*H153,2)</f>
        <v>0</v>
      </c>
      <c r="K153" s="236"/>
      <c r="L153" s="46"/>
      <c r="M153" s="237" t="s">
        <v>19</v>
      </c>
      <c r="N153" s="238" t="s">
        <v>45</v>
      </c>
      <c r="O153" s="86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1" t="s">
        <v>164</v>
      </c>
      <c r="AT153" s="241" t="s">
        <v>160</v>
      </c>
      <c r="AU153" s="241" t="s">
        <v>83</v>
      </c>
      <c r="AY153" s="19" t="s">
        <v>157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9" t="s">
        <v>81</v>
      </c>
      <c r="BK153" s="242">
        <f>ROUND(I153*H153,2)</f>
        <v>0</v>
      </c>
      <c r="BL153" s="19" t="s">
        <v>164</v>
      </c>
      <c r="BM153" s="241" t="s">
        <v>268</v>
      </c>
    </row>
    <row r="154" s="2" customFormat="1" ht="33" customHeight="1">
      <c r="A154" s="40"/>
      <c r="B154" s="41"/>
      <c r="C154" s="229" t="s">
        <v>269</v>
      </c>
      <c r="D154" s="229" t="s">
        <v>160</v>
      </c>
      <c r="E154" s="230" t="s">
        <v>270</v>
      </c>
      <c r="F154" s="231" t="s">
        <v>271</v>
      </c>
      <c r="G154" s="232" t="s">
        <v>259</v>
      </c>
      <c r="H154" s="233">
        <v>1</v>
      </c>
      <c r="I154" s="234"/>
      <c r="J154" s="235">
        <f>ROUND(I154*H154,2)</f>
        <v>0</v>
      </c>
      <c r="K154" s="236"/>
      <c r="L154" s="46"/>
      <c r="M154" s="237" t="s">
        <v>19</v>
      </c>
      <c r="N154" s="238" t="s">
        <v>45</v>
      </c>
      <c r="O154" s="86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1" t="s">
        <v>164</v>
      </c>
      <c r="AT154" s="241" t="s">
        <v>160</v>
      </c>
      <c r="AU154" s="241" t="s">
        <v>83</v>
      </c>
      <c r="AY154" s="19" t="s">
        <v>157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81</v>
      </c>
      <c r="BK154" s="242">
        <f>ROUND(I154*H154,2)</f>
        <v>0</v>
      </c>
      <c r="BL154" s="19" t="s">
        <v>164</v>
      </c>
      <c r="BM154" s="241" t="s">
        <v>272</v>
      </c>
    </row>
    <row r="155" s="2" customFormat="1" ht="21.75" customHeight="1">
      <c r="A155" s="40"/>
      <c r="B155" s="41"/>
      <c r="C155" s="229" t="s">
        <v>273</v>
      </c>
      <c r="D155" s="229" t="s">
        <v>160</v>
      </c>
      <c r="E155" s="230" t="s">
        <v>274</v>
      </c>
      <c r="F155" s="231" t="s">
        <v>275</v>
      </c>
      <c r="G155" s="232" t="s">
        <v>204</v>
      </c>
      <c r="H155" s="233">
        <v>6</v>
      </c>
      <c r="I155" s="234"/>
      <c r="J155" s="235">
        <f>ROUND(I155*H155,2)</f>
        <v>0</v>
      </c>
      <c r="K155" s="236"/>
      <c r="L155" s="46"/>
      <c r="M155" s="237" t="s">
        <v>19</v>
      </c>
      <c r="N155" s="238" t="s">
        <v>45</v>
      </c>
      <c r="O155" s="86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1" t="s">
        <v>164</v>
      </c>
      <c r="AT155" s="241" t="s">
        <v>160</v>
      </c>
      <c r="AU155" s="241" t="s">
        <v>83</v>
      </c>
      <c r="AY155" s="19" t="s">
        <v>157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81</v>
      </c>
      <c r="BK155" s="242">
        <f>ROUND(I155*H155,2)</f>
        <v>0</v>
      </c>
      <c r="BL155" s="19" t="s">
        <v>164</v>
      </c>
      <c r="BM155" s="241" t="s">
        <v>276</v>
      </c>
    </row>
    <row r="156" s="13" customFormat="1">
      <c r="A156" s="13"/>
      <c r="B156" s="247"/>
      <c r="C156" s="248"/>
      <c r="D156" s="243" t="s">
        <v>176</v>
      </c>
      <c r="E156" s="249" t="s">
        <v>19</v>
      </c>
      <c r="F156" s="250" t="s">
        <v>277</v>
      </c>
      <c r="G156" s="248"/>
      <c r="H156" s="251">
        <v>6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176</v>
      </c>
      <c r="AU156" s="257" t="s">
        <v>83</v>
      </c>
      <c r="AV156" s="13" t="s">
        <v>83</v>
      </c>
      <c r="AW156" s="13" t="s">
        <v>35</v>
      </c>
      <c r="AX156" s="13" t="s">
        <v>74</v>
      </c>
      <c r="AY156" s="257" t="s">
        <v>157</v>
      </c>
    </row>
    <row r="157" s="14" customFormat="1">
      <c r="A157" s="14"/>
      <c r="B157" s="258"/>
      <c r="C157" s="259"/>
      <c r="D157" s="243" t="s">
        <v>176</v>
      </c>
      <c r="E157" s="260" t="s">
        <v>19</v>
      </c>
      <c r="F157" s="261" t="s">
        <v>183</v>
      </c>
      <c r="G157" s="259"/>
      <c r="H157" s="262">
        <v>6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176</v>
      </c>
      <c r="AU157" s="268" t="s">
        <v>83</v>
      </c>
      <c r="AV157" s="14" t="s">
        <v>164</v>
      </c>
      <c r="AW157" s="14" t="s">
        <v>35</v>
      </c>
      <c r="AX157" s="14" t="s">
        <v>81</v>
      </c>
      <c r="AY157" s="268" t="s">
        <v>157</v>
      </c>
    </row>
    <row r="158" s="2" customFormat="1" ht="21.75" customHeight="1">
      <c r="A158" s="40"/>
      <c r="B158" s="41"/>
      <c r="C158" s="229" t="s">
        <v>278</v>
      </c>
      <c r="D158" s="229" t="s">
        <v>160</v>
      </c>
      <c r="E158" s="230" t="s">
        <v>279</v>
      </c>
      <c r="F158" s="231" t="s">
        <v>280</v>
      </c>
      <c r="G158" s="232" t="s">
        <v>168</v>
      </c>
      <c r="H158" s="233">
        <v>1</v>
      </c>
      <c r="I158" s="234"/>
      <c r="J158" s="235">
        <f>ROUND(I158*H158,2)</f>
        <v>0</v>
      </c>
      <c r="K158" s="236"/>
      <c r="L158" s="46"/>
      <c r="M158" s="237" t="s">
        <v>19</v>
      </c>
      <c r="N158" s="238" t="s">
        <v>45</v>
      </c>
      <c r="O158" s="86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1" t="s">
        <v>164</v>
      </c>
      <c r="AT158" s="241" t="s">
        <v>160</v>
      </c>
      <c r="AU158" s="241" t="s">
        <v>83</v>
      </c>
      <c r="AY158" s="19" t="s">
        <v>157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9" t="s">
        <v>81</v>
      </c>
      <c r="BK158" s="242">
        <f>ROUND(I158*H158,2)</f>
        <v>0</v>
      </c>
      <c r="BL158" s="19" t="s">
        <v>164</v>
      </c>
      <c r="BM158" s="241" t="s">
        <v>281</v>
      </c>
    </row>
    <row r="159" s="2" customFormat="1" ht="16.5" customHeight="1">
      <c r="A159" s="40"/>
      <c r="B159" s="41"/>
      <c r="C159" s="280" t="s">
        <v>282</v>
      </c>
      <c r="D159" s="280" t="s">
        <v>251</v>
      </c>
      <c r="E159" s="281" t="s">
        <v>283</v>
      </c>
      <c r="F159" s="282" t="s">
        <v>284</v>
      </c>
      <c r="G159" s="283" t="s">
        <v>168</v>
      </c>
      <c r="H159" s="284">
        <v>1</v>
      </c>
      <c r="I159" s="285"/>
      <c r="J159" s="286">
        <f>ROUND(I159*H159,2)</f>
        <v>0</v>
      </c>
      <c r="K159" s="287"/>
      <c r="L159" s="288"/>
      <c r="M159" s="289" t="s">
        <v>19</v>
      </c>
      <c r="N159" s="290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208</v>
      </c>
      <c r="AT159" s="241" t="s">
        <v>251</v>
      </c>
      <c r="AU159" s="241" t="s">
        <v>83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164</v>
      </c>
      <c r="BM159" s="241" t="s">
        <v>285</v>
      </c>
    </row>
    <row r="160" s="2" customFormat="1" ht="21.75" customHeight="1">
      <c r="A160" s="40"/>
      <c r="B160" s="41"/>
      <c r="C160" s="229" t="s">
        <v>286</v>
      </c>
      <c r="D160" s="229" t="s">
        <v>160</v>
      </c>
      <c r="E160" s="230" t="s">
        <v>287</v>
      </c>
      <c r="F160" s="231" t="s">
        <v>288</v>
      </c>
      <c r="G160" s="232" t="s">
        <v>174</v>
      </c>
      <c r="H160" s="233">
        <v>362.07999999999998</v>
      </c>
      <c r="I160" s="234"/>
      <c r="J160" s="235">
        <f>ROUND(I160*H160,2)</f>
        <v>0</v>
      </c>
      <c r="K160" s="236"/>
      <c r="L160" s="46"/>
      <c r="M160" s="237" t="s">
        <v>19</v>
      </c>
      <c r="N160" s="238" t="s">
        <v>45</v>
      </c>
      <c r="O160" s="86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1" t="s">
        <v>164</v>
      </c>
      <c r="AT160" s="241" t="s">
        <v>160</v>
      </c>
      <c r="AU160" s="241" t="s">
        <v>83</v>
      </c>
      <c r="AY160" s="19" t="s">
        <v>157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9" t="s">
        <v>81</v>
      </c>
      <c r="BK160" s="242">
        <f>ROUND(I160*H160,2)</f>
        <v>0</v>
      </c>
      <c r="BL160" s="19" t="s">
        <v>164</v>
      </c>
      <c r="BM160" s="241" t="s">
        <v>289</v>
      </c>
    </row>
    <row r="161" s="2" customFormat="1" ht="21.75" customHeight="1">
      <c r="A161" s="40"/>
      <c r="B161" s="41"/>
      <c r="C161" s="229" t="s">
        <v>290</v>
      </c>
      <c r="D161" s="229" t="s">
        <v>160</v>
      </c>
      <c r="E161" s="230" t="s">
        <v>291</v>
      </c>
      <c r="F161" s="231" t="s">
        <v>292</v>
      </c>
      <c r="G161" s="232" t="s">
        <v>174</v>
      </c>
      <c r="H161" s="233">
        <v>32587.200000000001</v>
      </c>
      <c r="I161" s="234"/>
      <c r="J161" s="235">
        <f>ROUND(I161*H161,2)</f>
        <v>0</v>
      </c>
      <c r="K161" s="236"/>
      <c r="L161" s="46"/>
      <c r="M161" s="237" t="s">
        <v>19</v>
      </c>
      <c r="N161" s="238" t="s">
        <v>45</v>
      </c>
      <c r="O161" s="86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1" t="s">
        <v>164</v>
      </c>
      <c r="AT161" s="241" t="s">
        <v>160</v>
      </c>
      <c r="AU161" s="241" t="s">
        <v>83</v>
      </c>
      <c r="AY161" s="19" t="s">
        <v>157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81</v>
      </c>
      <c r="BK161" s="242">
        <f>ROUND(I161*H161,2)</f>
        <v>0</v>
      </c>
      <c r="BL161" s="19" t="s">
        <v>164</v>
      </c>
      <c r="BM161" s="241" t="s">
        <v>293</v>
      </c>
    </row>
    <row r="162" s="13" customFormat="1">
      <c r="A162" s="13"/>
      <c r="B162" s="247"/>
      <c r="C162" s="248"/>
      <c r="D162" s="243" t="s">
        <v>176</v>
      </c>
      <c r="E162" s="248"/>
      <c r="F162" s="250" t="s">
        <v>294</v>
      </c>
      <c r="G162" s="248"/>
      <c r="H162" s="251">
        <v>32587.200000000001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176</v>
      </c>
      <c r="AU162" s="257" t="s">
        <v>83</v>
      </c>
      <c r="AV162" s="13" t="s">
        <v>83</v>
      </c>
      <c r="AW162" s="13" t="s">
        <v>4</v>
      </c>
      <c r="AX162" s="13" t="s">
        <v>81</v>
      </c>
      <c r="AY162" s="257" t="s">
        <v>157</v>
      </c>
    </row>
    <row r="163" s="2" customFormat="1" ht="21.75" customHeight="1">
      <c r="A163" s="40"/>
      <c r="B163" s="41"/>
      <c r="C163" s="229" t="s">
        <v>295</v>
      </c>
      <c r="D163" s="229" t="s">
        <v>160</v>
      </c>
      <c r="E163" s="230" t="s">
        <v>296</v>
      </c>
      <c r="F163" s="231" t="s">
        <v>297</v>
      </c>
      <c r="G163" s="232" t="s">
        <v>174</v>
      </c>
      <c r="H163" s="233">
        <v>362.07999999999998</v>
      </c>
      <c r="I163" s="234"/>
      <c r="J163" s="235">
        <f>ROUND(I163*H163,2)</f>
        <v>0</v>
      </c>
      <c r="K163" s="236"/>
      <c r="L163" s="46"/>
      <c r="M163" s="237" t="s">
        <v>19</v>
      </c>
      <c r="N163" s="238" t="s">
        <v>45</v>
      </c>
      <c r="O163" s="86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1" t="s">
        <v>164</v>
      </c>
      <c r="AT163" s="241" t="s">
        <v>160</v>
      </c>
      <c r="AU163" s="241" t="s">
        <v>83</v>
      </c>
      <c r="AY163" s="19" t="s">
        <v>157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81</v>
      </c>
      <c r="BK163" s="242">
        <f>ROUND(I163*H163,2)</f>
        <v>0</v>
      </c>
      <c r="BL163" s="19" t="s">
        <v>164</v>
      </c>
      <c r="BM163" s="241" t="s">
        <v>298</v>
      </c>
    </row>
    <row r="164" s="2" customFormat="1" ht="16.5" customHeight="1">
      <c r="A164" s="40"/>
      <c r="B164" s="41"/>
      <c r="C164" s="229" t="s">
        <v>299</v>
      </c>
      <c r="D164" s="229" t="s">
        <v>160</v>
      </c>
      <c r="E164" s="230" t="s">
        <v>300</v>
      </c>
      <c r="F164" s="231" t="s">
        <v>301</v>
      </c>
      <c r="G164" s="232" t="s">
        <v>174</v>
      </c>
      <c r="H164" s="233">
        <v>362.07999999999998</v>
      </c>
      <c r="I164" s="234"/>
      <c r="J164" s="235">
        <f>ROUND(I164*H164,2)</f>
        <v>0</v>
      </c>
      <c r="K164" s="236"/>
      <c r="L164" s="46"/>
      <c r="M164" s="237" t="s">
        <v>19</v>
      </c>
      <c r="N164" s="238" t="s">
        <v>45</v>
      </c>
      <c r="O164" s="86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1" t="s">
        <v>164</v>
      </c>
      <c r="AT164" s="241" t="s">
        <v>160</v>
      </c>
      <c r="AU164" s="241" t="s">
        <v>83</v>
      </c>
      <c r="AY164" s="19" t="s">
        <v>157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9" t="s">
        <v>81</v>
      </c>
      <c r="BK164" s="242">
        <f>ROUND(I164*H164,2)</f>
        <v>0</v>
      </c>
      <c r="BL164" s="19" t="s">
        <v>164</v>
      </c>
      <c r="BM164" s="241" t="s">
        <v>302</v>
      </c>
    </row>
    <row r="165" s="2" customFormat="1" ht="16.5" customHeight="1">
      <c r="A165" s="40"/>
      <c r="B165" s="41"/>
      <c r="C165" s="229" t="s">
        <v>303</v>
      </c>
      <c r="D165" s="229" t="s">
        <v>160</v>
      </c>
      <c r="E165" s="230" t="s">
        <v>304</v>
      </c>
      <c r="F165" s="231" t="s">
        <v>305</v>
      </c>
      <c r="G165" s="232" t="s">
        <v>174</v>
      </c>
      <c r="H165" s="233">
        <v>32587.200000000001</v>
      </c>
      <c r="I165" s="234"/>
      <c r="J165" s="235">
        <f>ROUND(I165*H165,2)</f>
        <v>0</v>
      </c>
      <c r="K165" s="236"/>
      <c r="L165" s="46"/>
      <c r="M165" s="237" t="s">
        <v>19</v>
      </c>
      <c r="N165" s="238" t="s">
        <v>45</v>
      </c>
      <c r="O165" s="86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1" t="s">
        <v>164</v>
      </c>
      <c r="AT165" s="241" t="s">
        <v>160</v>
      </c>
      <c r="AU165" s="241" t="s">
        <v>83</v>
      </c>
      <c r="AY165" s="19" t="s">
        <v>157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9" t="s">
        <v>81</v>
      </c>
      <c r="BK165" s="242">
        <f>ROUND(I165*H165,2)</f>
        <v>0</v>
      </c>
      <c r="BL165" s="19" t="s">
        <v>164</v>
      </c>
      <c r="BM165" s="241" t="s">
        <v>306</v>
      </c>
    </row>
    <row r="166" s="13" customFormat="1">
      <c r="A166" s="13"/>
      <c r="B166" s="247"/>
      <c r="C166" s="248"/>
      <c r="D166" s="243" t="s">
        <v>176</v>
      </c>
      <c r="E166" s="248"/>
      <c r="F166" s="250" t="s">
        <v>294</v>
      </c>
      <c r="G166" s="248"/>
      <c r="H166" s="251">
        <v>32587.200000000001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176</v>
      </c>
      <c r="AU166" s="257" t="s">
        <v>83</v>
      </c>
      <c r="AV166" s="13" t="s">
        <v>83</v>
      </c>
      <c r="AW166" s="13" t="s">
        <v>4</v>
      </c>
      <c r="AX166" s="13" t="s">
        <v>81</v>
      </c>
      <c r="AY166" s="257" t="s">
        <v>157</v>
      </c>
    </row>
    <row r="167" s="2" customFormat="1" ht="16.5" customHeight="1">
      <c r="A167" s="40"/>
      <c r="B167" s="41"/>
      <c r="C167" s="229" t="s">
        <v>307</v>
      </c>
      <c r="D167" s="229" t="s">
        <v>160</v>
      </c>
      <c r="E167" s="230" t="s">
        <v>308</v>
      </c>
      <c r="F167" s="231" t="s">
        <v>309</v>
      </c>
      <c r="G167" s="232" t="s">
        <v>174</v>
      </c>
      <c r="H167" s="233">
        <v>362.07999999999998</v>
      </c>
      <c r="I167" s="234"/>
      <c r="J167" s="235">
        <f>ROUND(I167*H167,2)</f>
        <v>0</v>
      </c>
      <c r="K167" s="236"/>
      <c r="L167" s="46"/>
      <c r="M167" s="237" t="s">
        <v>19</v>
      </c>
      <c r="N167" s="238" t="s">
        <v>45</v>
      </c>
      <c r="O167" s="86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1" t="s">
        <v>164</v>
      </c>
      <c r="AT167" s="241" t="s">
        <v>160</v>
      </c>
      <c r="AU167" s="241" t="s">
        <v>83</v>
      </c>
      <c r="AY167" s="19" t="s">
        <v>157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9" t="s">
        <v>81</v>
      </c>
      <c r="BK167" s="242">
        <f>ROUND(I167*H167,2)</f>
        <v>0</v>
      </c>
      <c r="BL167" s="19" t="s">
        <v>164</v>
      </c>
      <c r="BM167" s="241" t="s">
        <v>310</v>
      </c>
    </row>
    <row r="168" s="2" customFormat="1" ht="16.5" customHeight="1">
      <c r="A168" s="40"/>
      <c r="B168" s="41"/>
      <c r="C168" s="229" t="s">
        <v>311</v>
      </c>
      <c r="D168" s="229" t="s">
        <v>160</v>
      </c>
      <c r="E168" s="230" t="s">
        <v>312</v>
      </c>
      <c r="F168" s="231" t="s">
        <v>313</v>
      </c>
      <c r="G168" s="232" t="s">
        <v>174</v>
      </c>
      <c r="H168" s="233">
        <v>34.25</v>
      </c>
      <c r="I168" s="234"/>
      <c r="J168" s="235">
        <f>ROUND(I168*H168,2)</f>
        <v>0</v>
      </c>
      <c r="K168" s="236"/>
      <c r="L168" s="46"/>
      <c r="M168" s="237" t="s">
        <v>19</v>
      </c>
      <c r="N168" s="238" t="s">
        <v>45</v>
      </c>
      <c r="O168" s="86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1" t="s">
        <v>164</v>
      </c>
      <c r="AT168" s="241" t="s">
        <v>160</v>
      </c>
      <c r="AU168" s="241" t="s">
        <v>83</v>
      </c>
      <c r="AY168" s="19" t="s">
        <v>157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9" t="s">
        <v>81</v>
      </c>
      <c r="BK168" s="242">
        <f>ROUND(I168*H168,2)</f>
        <v>0</v>
      </c>
      <c r="BL168" s="19" t="s">
        <v>164</v>
      </c>
      <c r="BM168" s="241" t="s">
        <v>314</v>
      </c>
    </row>
    <row r="169" s="13" customFormat="1">
      <c r="A169" s="13"/>
      <c r="B169" s="247"/>
      <c r="C169" s="248"/>
      <c r="D169" s="243" t="s">
        <v>176</v>
      </c>
      <c r="E169" s="249" t="s">
        <v>19</v>
      </c>
      <c r="F169" s="250" t="s">
        <v>315</v>
      </c>
      <c r="G169" s="248"/>
      <c r="H169" s="251">
        <v>25.010000000000002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176</v>
      </c>
      <c r="AU169" s="257" t="s">
        <v>83</v>
      </c>
      <c r="AV169" s="13" t="s">
        <v>83</v>
      </c>
      <c r="AW169" s="13" t="s">
        <v>35</v>
      </c>
      <c r="AX169" s="13" t="s">
        <v>74</v>
      </c>
      <c r="AY169" s="257" t="s">
        <v>157</v>
      </c>
    </row>
    <row r="170" s="13" customFormat="1">
      <c r="A170" s="13"/>
      <c r="B170" s="247"/>
      <c r="C170" s="248"/>
      <c r="D170" s="243" t="s">
        <v>176</v>
      </c>
      <c r="E170" s="249" t="s">
        <v>19</v>
      </c>
      <c r="F170" s="250" t="s">
        <v>316</v>
      </c>
      <c r="G170" s="248"/>
      <c r="H170" s="251">
        <v>9.2400000000000002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176</v>
      </c>
      <c r="AU170" s="257" t="s">
        <v>83</v>
      </c>
      <c r="AV170" s="13" t="s">
        <v>83</v>
      </c>
      <c r="AW170" s="13" t="s">
        <v>35</v>
      </c>
      <c r="AX170" s="13" t="s">
        <v>74</v>
      </c>
      <c r="AY170" s="257" t="s">
        <v>157</v>
      </c>
    </row>
    <row r="171" s="14" customFormat="1">
      <c r="A171" s="14"/>
      <c r="B171" s="258"/>
      <c r="C171" s="259"/>
      <c r="D171" s="243" t="s">
        <v>176</v>
      </c>
      <c r="E171" s="260" t="s">
        <v>19</v>
      </c>
      <c r="F171" s="261" t="s">
        <v>183</v>
      </c>
      <c r="G171" s="259"/>
      <c r="H171" s="262">
        <v>34.25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176</v>
      </c>
      <c r="AU171" s="268" t="s">
        <v>83</v>
      </c>
      <c r="AV171" s="14" t="s">
        <v>164</v>
      </c>
      <c r="AW171" s="14" t="s">
        <v>35</v>
      </c>
      <c r="AX171" s="14" t="s">
        <v>81</v>
      </c>
      <c r="AY171" s="268" t="s">
        <v>157</v>
      </c>
    </row>
    <row r="172" s="2" customFormat="1" ht="21.75" customHeight="1">
      <c r="A172" s="40"/>
      <c r="B172" s="41"/>
      <c r="C172" s="229" t="s">
        <v>317</v>
      </c>
      <c r="D172" s="229" t="s">
        <v>160</v>
      </c>
      <c r="E172" s="230" t="s">
        <v>318</v>
      </c>
      <c r="F172" s="231" t="s">
        <v>319</v>
      </c>
      <c r="G172" s="232" t="s">
        <v>174</v>
      </c>
      <c r="H172" s="233">
        <v>25.010000000000002</v>
      </c>
      <c r="I172" s="234"/>
      <c r="J172" s="235">
        <f>ROUND(I172*H172,2)</f>
        <v>0</v>
      </c>
      <c r="K172" s="236"/>
      <c r="L172" s="46"/>
      <c r="M172" s="237" t="s">
        <v>19</v>
      </c>
      <c r="N172" s="238" t="s">
        <v>45</v>
      </c>
      <c r="O172" s="86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1" t="s">
        <v>164</v>
      </c>
      <c r="AT172" s="241" t="s">
        <v>160</v>
      </c>
      <c r="AU172" s="241" t="s">
        <v>83</v>
      </c>
      <c r="AY172" s="19" t="s">
        <v>157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9" t="s">
        <v>81</v>
      </c>
      <c r="BK172" s="242">
        <f>ROUND(I172*H172,2)</f>
        <v>0</v>
      </c>
      <c r="BL172" s="19" t="s">
        <v>164</v>
      </c>
      <c r="BM172" s="241" t="s">
        <v>320</v>
      </c>
    </row>
    <row r="173" s="16" customFormat="1">
      <c r="A173" s="16"/>
      <c r="B173" s="291"/>
      <c r="C173" s="292"/>
      <c r="D173" s="243" t="s">
        <v>176</v>
      </c>
      <c r="E173" s="293" t="s">
        <v>19</v>
      </c>
      <c r="F173" s="294" t="s">
        <v>321</v>
      </c>
      <c r="G173" s="292"/>
      <c r="H173" s="293" t="s">
        <v>19</v>
      </c>
      <c r="I173" s="295"/>
      <c r="J173" s="292"/>
      <c r="K173" s="292"/>
      <c r="L173" s="296"/>
      <c r="M173" s="297"/>
      <c r="N173" s="298"/>
      <c r="O173" s="298"/>
      <c r="P173" s="298"/>
      <c r="Q173" s="298"/>
      <c r="R173" s="298"/>
      <c r="S173" s="298"/>
      <c r="T173" s="29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300" t="s">
        <v>176</v>
      </c>
      <c r="AU173" s="300" t="s">
        <v>83</v>
      </c>
      <c r="AV173" s="16" t="s">
        <v>81</v>
      </c>
      <c r="AW173" s="16" t="s">
        <v>35</v>
      </c>
      <c r="AX173" s="16" t="s">
        <v>74</v>
      </c>
      <c r="AY173" s="300" t="s">
        <v>157</v>
      </c>
    </row>
    <row r="174" s="13" customFormat="1">
      <c r="A174" s="13"/>
      <c r="B174" s="247"/>
      <c r="C174" s="248"/>
      <c r="D174" s="243" t="s">
        <v>176</v>
      </c>
      <c r="E174" s="249" t="s">
        <v>19</v>
      </c>
      <c r="F174" s="250" t="s">
        <v>322</v>
      </c>
      <c r="G174" s="248"/>
      <c r="H174" s="251">
        <v>5.6100000000000003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176</v>
      </c>
      <c r="AU174" s="257" t="s">
        <v>83</v>
      </c>
      <c r="AV174" s="13" t="s">
        <v>83</v>
      </c>
      <c r="AW174" s="13" t="s">
        <v>35</v>
      </c>
      <c r="AX174" s="13" t="s">
        <v>74</v>
      </c>
      <c r="AY174" s="257" t="s">
        <v>157</v>
      </c>
    </row>
    <row r="175" s="13" customFormat="1">
      <c r="A175" s="13"/>
      <c r="B175" s="247"/>
      <c r="C175" s="248"/>
      <c r="D175" s="243" t="s">
        <v>176</v>
      </c>
      <c r="E175" s="249" t="s">
        <v>19</v>
      </c>
      <c r="F175" s="250" t="s">
        <v>323</v>
      </c>
      <c r="G175" s="248"/>
      <c r="H175" s="251">
        <v>3.0600000000000001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176</v>
      </c>
      <c r="AU175" s="257" t="s">
        <v>83</v>
      </c>
      <c r="AV175" s="13" t="s">
        <v>83</v>
      </c>
      <c r="AW175" s="13" t="s">
        <v>35</v>
      </c>
      <c r="AX175" s="13" t="s">
        <v>74</v>
      </c>
      <c r="AY175" s="257" t="s">
        <v>157</v>
      </c>
    </row>
    <row r="176" s="13" customFormat="1">
      <c r="A176" s="13"/>
      <c r="B176" s="247"/>
      <c r="C176" s="248"/>
      <c r="D176" s="243" t="s">
        <v>176</v>
      </c>
      <c r="E176" s="249" t="s">
        <v>19</v>
      </c>
      <c r="F176" s="250" t="s">
        <v>324</v>
      </c>
      <c r="G176" s="248"/>
      <c r="H176" s="251">
        <v>2.3799999999999999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176</v>
      </c>
      <c r="AU176" s="257" t="s">
        <v>83</v>
      </c>
      <c r="AV176" s="13" t="s">
        <v>83</v>
      </c>
      <c r="AW176" s="13" t="s">
        <v>35</v>
      </c>
      <c r="AX176" s="13" t="s">
        <v>74</v>
      </c>
      <c r="AY176" s="257" t="s">
        <v>157</v>
      </c>
    </row>
    <row r="177" s="16" customFormat="1">
      <c r="A177" s="16"/>
      <c r="B177" s="291"/>
      <c r="C177" s="292"/>
      <c r="D177" s="243" t="s">
        <v>176</v>
      </c>
      <c r="E177" s="293" t="s">
        <v>19</v>
      </c>
      <c r="F177" s="294" t="s">
        <v>325</v>
      </c>
      <c r="G177" s="292"/>
      <c r="H177" s="293" t="s">
        <v>19</v>
      </c>
      <c r="I177" s="295"/>
      <c r="J177" s="292"/>
      <c r="K177" s="292"/>
      <c r="L177" s="296"/>
      <c r="M177" s="297"/>
      <c r="N177" s="298"/>
      <c r="O177" s="298"/>
      <c r="P177" s="298"/>
      <c r="Q177" s="298"/>
      <c r="R177" s="298"/>
      <c r="S177" s="298"/>
      <c r="T177" s="299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300" t="s">
        <v>176</v>
      </c>
      <c r="AU177" s="300" t="s">
        <v>83</v>
      </c>
      <c r="AV177" s="16" t="s">
        <v>81</v>
      </c>
      <c r="AW177" s="16" t="s">
        <v>35</v>
      </c>
      <c r="AX177" s="16" t="s">
        <v>74</v>
      </c>
      <c r="AY177" s="300" t="s">
        <v>157</v>
      </c>
    </row>
    <row r="178" s="13" customFormat="1">
      <c r="A178" s="13"/>
      <c r="B178" s="247"/>
      <c r="C178" s="248"/>
      <c r="D178" s="243" t="s">
        <v>176</v>
      </c>
      <c r="E178" s="249" t="s">
        <v>19</v>
      </c>
      <c r="F178" s="250" t="s">
        <v>322</v>
      </c>
      <c r="G178" s="248"/>
      <c r="H178" s="251">
        <v>5.6100000000000003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176</v>
      </c>
      <c r="AU178" s="257" t="s">
        <v>83</v>
      </c>
      <c r="AV178" s="13" t="s">
        <v>83</v>
      </c>
      <c r="AW178" s="13" t="s">
        <v>35</v>
      </c>
      <c r="AX178" s="13" t="s">
        <v>74</v>
      </c>
      <c r="AY178" s="257" t="s">
        <v>157</v>
      </c>
    </row>
    <row r="179" s="13" customFormat="1">
      <c r="A179" s="13"/>
      <c r="B179" s="247"/>
      <c r="C179" s="248"/>
      <c r="D179" s="243" t="s">
        <v>176</v>
      </c>
      <c r="E179" s="249" t="s">
        <v>19</v>
      </c>
      <c r="F179" s="250" t="s">
        <v>326</v>
      </c>
      <c r="G179" s="248"/>
      <c r="H179" s="251">
        <v>3.7999999999999998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176</v>
      </c>
      <c r="AU179" s="257" t="s">
        <v>83</v>
      </c>
      <c r="AV179" s="13" t="s">
        <v>83</v>
      </c>
      <c r="AW179" s="13" t="s">
        <v>35</v>
      </c>
      <c r="AX179" s="13" t="s">
        <v>74</v>
      </c>
      <c r="AY179" s="257" t="s">
        <v>157</v>
      </c>
    </row>
    <row r="180" s="16" customFormat="1">
      <c r="A180" s="16"/>
      <c r="B180" s="291"/>
      <c r="C180" s="292"/>
      <c r="D180" s="243" t="s">
        <v>176</v>
      </c>
      <c r="E180" s="293" t="s">
        <v>19</v>
      </c>
      <c r="F180" s="294" t="s">
        <v>327</v>
      </c>
      <c r="G180" s="292"/>
      <c r="H180" s="293" t="s">
        <v>19</v>
      </c>
      <c r="I180" s="295"/>
      <c r="J180" s="292"/>
      <c r="K180" s="292"/>
      <c r="L180" s="296"/>
      <c r="M180" s="297"/>
      <c r="N180" s="298"/>
      <c r="O180" s="298"/>
      <c r="P180" s="298"/>
      <c r="Q180" s="298"/>
      <c r="R180" s="298"/>
      <c r="S180" s="298"/>
      <c r="T180" s="299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300" t="s">
        <v>176</v>
      </c>
      <c r="AU180" s="300" t="s">
        <v>83</v>
      </c>
      <c r="AV180" s="16" t="s">
        <v>81</v>
      </c>
      <c r="AW180" s="16" t="s">
        <v>35</v>
      </c>
      <c r="AX180" s="16" t="s">
        <v>74</v>
      </c>
      <c r="AY180" s="300" t="s">
        <v>157</v>
      </c>
    </row>
    <row r="181" s="13" customFormat="1">
      <c r="A181" s="13"/>
      <c r="B181" s="247"/>
      <c r="C181" s="248"/>
      <c r="D181" s="243" t="s">
        <v>176</v>
      </c>
      <c r="E181" s="249" t="s">
        <v>19</v>
      </c>
      <c r="F181" s="250" t="s">
        <v>328</v>
      </c>
      <c r="G181" s="248"/>
      <c r="H181" s="251">
        <v>0.64000000000000001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176</v>
      </c>
      <c r="AU181" s="257" t="s">
        <v>83</v>
      </c>
      <c r="AV181" s="13" t="s">
        <v>83</v>
      </c>
      <c r="AW181" s="13" t="s">
        <v>35</v>
      </c>
      <c r="AX181" s="13" t="s">
        <v>74</v>
      </c>
      <c r="AY181" s="257" t="s">
        <v>157</v>
      </c>
    </row>
    <row r="182" s="13" customFormat="1">
      <c r="A182" s="13"/>
      <c r="B182" s="247"/>
      <c r="C182" s="248"/>
      <c r="D182" s="243" t="s">
        <v>176</v>
      </c>
      <c r="E182" s="249" t="s">
        <v>19</v>
      </c>
      <c r="F182" s="250" t="s">
        <v>329</v>
      </c>
      <c r="G182" s="248"/>
      <c r="H182" s="251">
        <v>1.8700000000000001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176</v>
      </c>
      <c r="AU182" s="257" t="s">
        <v>83</v>
      </c>
      <c r="AV182" s="13" t="s">
        <v>83</v>
      </c>
      <c r="AW182" s="13" t="s">
        <v>35</v>
      </c>
      <c r="AX182" s="13" t="s">
        <v>74</v>
      </c>
      <c r="AY182" s="257" t="s">
        <v>157</v>
      </c>
    </row>
    <row r="183" s="16" customFormat="1">
      <c r="A183" s="16"/>
      <c r="B183" s="291"/>
      <c r="C183" s="292"/>
      <c r="D183" s="243" t="s">
        <v>176</v>
      </c>
      <c r="E183" s="293" t="s">
        <v>19</v>
      </c>
      <c r="F183" s="294" t="s">
        <v>330</v>
      </c>
      <c r="G183" s="292"/>
      <c r="H183" s="293" t="s">
        <v>19</v>
      </c>
      <c r="I183" s="295"/>
      <c r="J183" s="292"/>
      <c r="K183" s="292"/>
      <c r="L183" s="296"/>
      <c r="M183" s="297"/>
      <c r="N183" s="298"/>
      <c r="O183" s="298"/>
      <c r="P183" s="298"/>
      <c r="Q183" s="298"/>
      <c r="R183" s="298"/>
      <c r="S183" s="298"/>
      <c r="T183" s="29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300" t="s">
        <v>176</v>
      </c>
      <c r="AU183" s="300" t="s">
        <v>83</v>
      </c>
      <c r="AV183" s="16" t="s">
        <v>81</v>
      </c>
      <c r="AW183" s="16" t="s">
        <v>35</v>
      </c>
      <c r="AX183" s="16" t="s">
        <v>74</v>
      </c>
      <c r="AY183" s="300" t="s">
        <v>157</v>
      </c>
    </row>
    <row r="184" s="13" customFormat="1">
      <c r="A184" s="13"/>
      <c r="B184" s="247"/>
      <c r="C184" s="248"/>
      <c r="D184" s="243" t="s">
        <v>176</v>
      </c>
      <c r="E184" s="249" t="s">
        <v>19</v>
      </c>
      <c r="F184" s="250" t="s">
        <v>331</v>
      </c>
      <c r="G184" s="248"/>
      <c r="H184" s="251">
        <v>2.04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176</v>
      </c>
      <c r="AU184" s="257" t="s">
        <v>83</v>
      </c>
      <c r="AV184" s="13" t="s">
        <v>83</v>
      </c>
      <c r="AW184" s="13" t="s">
        <v>35</v>
      </c>
      <c r="AX184" s="13" t="s">
        <v>74</v>
      </c>
      <c r="AY184" s="257" t="s">
        <v>157</v>
      </c>
    </row>
    <row r="185" s="14" customFormat="1">
      <c r="A185" s="14"/>
      <c r="B185" s="258"/>
      <c r="C185" s="259"/>
      <c r="D185" s="243" t="s">
        <v>176</v>
      </c>
      <c r="E185" s="260" t="s">
        <v>19</v>
      </c>
      <c r="F185" s="261" t="s">
        <v>183</v>
      </c>
      <c r="G185" s="259"/>
      <c r="H185" s="262">
        <v>25.010000000000002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8" t="s">
        <v>176</v>
      </c>
      <c r="AU185" s="268" t="s">
        <v>83</v>
      </c>
      <c r="AV185" s="14" t="s">
        <v>164</v>
      </c>
      <c r="AW185" s="14" t="s">
        <v>35</v>
      </c>
      <c r="AX185" s="14" t="s">
        <v>81</v>
      </c>
      <c r="AY185" s="268" t="s">
        <v>157</v>
      </c>
    </row>
    <row r="186" s="2" customFormat="1" ht="21.75" customHeight="1">
      <c r="A186" s="40"/>
      <c r="B186" s="41"/>
      <c r="C186" s="229" t="s">
        <v>332</v>
      </c>
      <c r="D186" s="229" t="s">
        <v>160</v>
      </c>
      <c r="E186" s="230" t="s">
        <v>333</v>
      </c>
      <c r="F186" s="231" t="s">
        <v>334</v>
      </c>
      <c r="G186" s="232" t="s">
        <v>174</v>
      </c>
      <c r="H186" s="233">
        <v>9.2400000000000002</v>
      </c>
      <c r="I186" s="234"/>
      <c r="J186" s="235">
        <f>ROUND(I186*H186,2)</f>
        <v>0</v>
      </c>
      <c r="K186" s="236"/>
      <c r="L186" s="46"/>
      <c r="M186" s="237" t="s">
        <v>19</v>
      </c>
      <c r="N186" s="238" t="s">
        <v>45</v>
      </c>
      <c r="O186" s="86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1" t="s">
        <v>164</v>
      </c>
      <c r="AT186" s="241" t="s">
        <v>160</v>
      </c>
      <c r="AU186" s="241" t="s">
        <v>83</v>
      </c>
      <c r="AY186" s="19" t="s">
        <v>157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9" t="s">
        <v>81</v>
      </c>
      <c r="BK186" s="242">
        <f>ROUND(I186*H186,2)</f>
        <v>0</v>
      </c>
      <c r="BL186" s="19" t="s">
        <v>164</v>
      </c>
      <c r="BM186" s="241" t="s">
        <v>335</v>
      </c>
    </row>
    <row r="187" s="13" customFormat="1">
      <c r="A187" s="13"/>
      <c r="B187" s="247"/>
      <c r="C187" s="248"/>
      <c r="D187" s="243" t="s">
        <v>176</v>
      </c>
      <c r="E187" s="249" t="s">
        <v>19</v>
      </c>
      <c r="F187" s="250" t="s">
        <v>336</v>
      </c>
      <c r="G187" s="248"/>
      <c r="H187" s="251">
        <v>9.2400000000000002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176</v>
      </c>
      <c r="AU187" s="257" t="s">
        <v>83</v>
      </c>
      <c r="AV187" s="13" t="s">
        <v>83</v>
      </c>
      <c r="AW187" s="13" t="s">
        <v>35</v>
      </c>
      <c r="AX187" s="13" t="s">
        <v>81</v>
      </c>
      <c r="AY187" s="257" t="s">
        <v>157</v>
      </c>
    </row>
    <row r="188" s="2" customFormat="1" ht="21.75" customHeight="1">
      <c r="A188" s="40"/>
      <c r="B188" s="41"/>
      <c r="C188" s="229" t="s">
        <v>337</v>
      </c>
      <c r="D188" s="229" t="s">
        <v>160</v>
      </c>
      <c r="E188" s="230" t="s">
        <v>338</v>
      </c>
      <c r="F188" s="231" t="s">
        <v>339</v>
      </c>
      <c r="G188" s="232" t="s">
        <v>174</v>
      </c>
      <c r="H188" s="233">
        <v>322.58999999999997</v>
      </c>
      <c r="I188" s="234"/>
      <c r="J188" s="235">
        <f>ROUND(I188*H188,2)</f>
        <v>0</v>
      </c>
      <c r="K188" s="236"/>
      <c r="L188" s="46"/>
      <c r="M188" s="237" t="s">
        <v>19</v>
      </c>
      <c r="N188" s="238" t="s">
        <v>45</v>
      </c>
      <c r="O188" s="86"/>
      <c r="P188" s="239">
        <f>O188*H188</f>
        <v>0</v>
      </c>
      <c r="Q188" s="239">
        <v>0</v>
      </c>
      <c r="R188" s="239">
        <f>Q188*H188</f>
        <v>0</v>
      </c>
      <c r="S188" s="239">
        <v>0.0012999999999999999</v>
      </c>
      <c r="T188" s="240">
        <f>S188*H188</f>
        <v>0.41936699999999993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1" t="s">
        <v>164</v>
      </c>
      <c r="AT188" s="241" t="s">
        <v>160</v>
      </c>
      <c r="AU188" s="241" t="s">
        <v>83</v>
      </c>
      <c r="AY188" s="19" t="s">
        <v>157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9" t="s">
        <v>81</v>
      </c>
      <c r="BK188" s="242">
        <f>ROUND(I188*H188,2)</f>
        <v>0</v>
      </c>
      <c r="BL188" s="19" t="s">
        <v>164</v>
      </c>
      <c r="BM188" s="241" t="s">
        <v>340</v>
      </c>
    </row>
    <row r="189" s="2" customFormat="1" ht="21.75" customHeight="1">
      <c r="A189" s="40"/>
      <c r="B189" s="41"/>
      <c r="C189" s="229" t="s">
        <v>341</v>
      </c>
      <c r="D189" s="229" t="s">
        <v>160</v>
      </c>
      <c r="E189" s="230" t="s">
        <v>342</v>
      </c>
      <c r="F189" s="231" t="s">
        <v>343</v>
      </c>
      <c r="G189" s="232" t="s">
        <v>174</v>
      </c>
      <c r="H189" s="233">
        <v>39.490000000000002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45</v>
      </c>
      <c r="O189" s="86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164</v>
      </c>
      <c r="AT189" s="241" t="s">
        <v>160</v>
      </c>
      <c r="AU189" s="241" t="s">
        <v>83</v>
      </c>
      <c r="AY189" s="19" t="s">
        <v>157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81</v>
      </c>
      <c r="BK189" s="242">
        <f>ROUND(I189*H189,2)</f>
        <v>0</v>
      </c>
      <c r="BL189" s="19" t="s">
        <v>164</v>
      </c>
      <c r="BM189" s="241" t="s">
        <v>344</v>
      </c>
    </row>
    <row r="190" s="2" customFormat="1">
      <c r="A190" s="40"/>
      <c r="B190" s="41"/>
      <c r="C190" s="42"/>
      <c r="D190" s="243" t="s">
        <v>170</v>
      </c>
      <c r="E190" s="42"/>
      <c r="F190" s="244" t="s">
        <v>199</v>
      </c>
      <c r="G190" s="42"/>
      <c r="H190" s="42"/>
      <c r="I190" s="148"/>
      <c r="J190" s="42"/>
      <c r="K190" s="42"/>
      <c r="L190" s="46"/>
      <c r="M190" s="245"/>
      <c r="N190" s="24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170</v>
      </c>
      <c r="AU190" s="19" t="s">
        <v>83</v>
      </c>
    </row>
    <row r="191" s="2" customFormat="1" ht="21.75" customHeight="1">
      <c r="A191" s="40"/>
      <c r="B191" s="41"/>
      <c r="C191" s="229" t="s">
        <v>345</v>
      </c>
      <c r="D191" s="229" t="s">
        <v>160</v>
      </c>
      <c r="E191" s="230" t="s">
        <v>346</v>
      </c>
      <c r="F191" s="231" t="s">
        <v>347</v>
      </c>
      <c r="G191" s="232" t="s">
        <v>174</v>
      </c>
      <c r="H191" s="233">
        <v>39.490000000000002</v>
      </c>
      <c r="I191" s="234"/>
      <c r="J191" s="235">
        <f>ROUND(I191*H191,2)</f>
        <v>0</v>
      </c>
      <c r="K191" s="236"/>
      <c r="L191" s="46"/>
      <c r="M191" s="237" t="s">
        <v>19</v>
      </c>
      <c r="N191" s="238" t="s">
        <v>45</v>
      </c>
      <c r="O191" s="86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1" t="s">
        <v>164</v>
      </c>
      <c r="AT191" s="241" t="s">
        <v>160</v>
      </c>
      <c r="AU191" s="241" t="s">
        <v>83</v>
      </c>
      <c r="AY191" s="19" t="s">
        <v>157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9" t="s">
        <v>81</v>
      </c>
      <c r="BK191" s="242">
        <f>ROUND(I191*H191,2)</f>
        <v>0</v>
      </c>
      <c r="BL191" s="19" t="s">
        <v>164</v>
      </c>
      <c r="BM191" s="241" t="s">
        <v>348</v>
      </c>
    </row>
    <row r="192" s="2" customFormat="1">
      <c r="A192" s="40"/>
      <c r="B192" s="41"/>
      <c r="C192" s="42"/>
      <c r="D192" s="243" t="s">
        <v>170</v>
      </c>
      <c r="E192" s="42"/>
      <c r="F192" s="244" t="s">
        <v>199</v>
      </c>
      <c r="G192" s="42"/>
      <c r="H192" s="42"/>
      <c r="I192" s="148"/>
      <c r="J192" s="42"/>
      <c r="K192" s="42"/>
      <c r="L192" s="46"/>
      <c r="M192" s="245"/>
      <c r="N192" s="24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170</v>
      </c>
      <c r="AU192" s="19" t="s">
        <v>83</v>
      </c>
    </row>
    <row r="193" s="2" customFormat="1" ht="33" customHeight="1">
      <c r="A193" s="40"/>
      <c r="B193" s="41"/>
      <c r="C193" s="229" t="s">
        <v>349</v>
      </c>
      <c r="D193" s="229" t="s">
        <v>160</v>
      </c>
      <c r="E193" s="230" t="s">
        <v>350</v>
      </c>
      <c r="F193" s="231" t="s">
        <v>351</v>
      </c>
      <c r="G193" s="232" t="s">
        <v>174</v>
      </c>
      <c r="H193" s="233">
        <v>39.490000000000002</v>
      </c>
      <c r="I193" s="234"/>
      <c r="J193" s="235">
        <f>ROUND(I193*H193,2)</f>
        <v>0</v>
      </c>
      <c r="K193" s="236"/>
      <c r="L193" s="46"/>
      <c r="M193" s="237" t="s">
        <v>19</v>
      </c>
      <c r="N193" s="238" t="s">
        <v>45</v>
      </c>
      <c r="O193" s="86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1" t="s">
        <v>164</v>
      </c>
      <c r="AT193" s="241" t="s">
        <v>160</v>
      </c>
      <c r="AU193" s="241" t="s">
        <v>83</v>
      </c>
      <c r="AY193" s="19" t="s">
        <v>157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9" t="s">
        <v>81</v>
      </c>
      <c r="BK193" s="242">
        <f>ROUND(I193*H193,2)</f>
        <v>0</v>
      </c>
      <c r="BL193" s="19" t="s">
        <v>164</v>
      </c>
      <c r="BM193" s="241" t="s">
        <v>352</v>
      </c>
    </row>
    <row r="194" s="2" customFormat="1">
      <c r="A194" s="40"/>
      <c r="B194" s="41"/>
      <c r="C194" s="42"/>
      <c r="D194" s="243" t="s">
        <v>170</v>
      </c>
      <c r="E194" s="42"/>
      <c r="F194" s="244" t="s">
        <v>199</v>
      </c>
      <c r="G194" s="42"/>
      <c r="H194" s="42"/>
      <c r="I194" s="148"/>
      <c r="J194" s="42"/>
      <c r="K194" s="42"/>
      <c r="L194" s="46"/>
      <c r="M194" s="245"/>
      <c r="N194" s="24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170</v>
      </c>
      <c r="AU194" s="19" t="s">
        <v>83</v>
      </c>
    </row>
    <row r="195" s="2" customFormat="1" ht="21.75" customHeight="1">
      <c r="A195" s="40"/>
      <c r="B195" s="41"/>
      <c r="C195" s="229" t="s">
        <v>353</v>
      </c>
      <c r="D195" s="229" t="s">
        <v>160</v>
      </c>
      <c r="E195" s="230" t="s">
        <v>354</v>
      </c>
      <c r="F195" s="231" t="s">
        <v>355</v>
      </c>
      <c r="G195" s="232" t="s">
        <v>174</v>
      </c>
      <c r="H195" s="233">
        <v>39.490000000000002</v>
      </c>
      <c r="I195" s="234"/>
      <c r="J195" s="235">
        <f>ROUND(I195*H195,2)</f>
        <v>0</v>
      </c>
      <c r="K195" s="236"/>
      <c r="L195" s="46"/>
      <c r="M195" s="237" t="s">
        <v>19</v>
      </c>
      <c r="N195" s="238" t="s">
        <v>45</v>
      </c>
      <c r="O195" s="86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1" t="s">
        <v>164</v>
      </c>
      <c r="AT195" s="241" t="s">
        <v>160</v>
      </c>
      <c r="AU195" s="241" t="s">
        <v>83</v>
      </c>
      <c r="AY195" s="19" t="s">
        <v>157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81</v>
      </c>
      <c r="BK195" s="242">
        <f>ROUND(I195*H195,2)</f>
        <v>0</v>
      </c>
      <c r="BL195" s="19" t="s">
        <v>164</v>
      </c>
      <c r="BM195" s="241" t="s">
        <v>356</v>
      </c>
    </row>
    <row r="196" s="12" customFormat="1" ht="22.8" customHeight="1">
      <c r="A196" s="12"/>
      <c r="B196" s="213"/>
      <c r="C196" s="214"/>
      <c r="D196" s="215" t="s">
        <v>73</v>
      </c>
      <c r="E196" s="227" t="s">
        <v>357</v>
      </c>
      <c r="F196" s="227" t="s">
        <v>358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SUM(P197:P203)</f>
        <v>0</v>
      </c>
      <c r="Q196" s="221"/>
      <c r="R196" s="222">
        <f>SUM(R197:R203)</f>
        <v>0</v>
      </c>
      <c r="S196" s="221"/>
      <c r="T196" s="223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81</v>
      </c>
      <c r="AT196" s="225" t="s">
        <v>73</v>
      </c>
      <c r="AU196" s="225" t="s">
        <v>81</v>
      </c>
      <c r="AY196" s="224" t="s">
        <v>157</v>
      </c>
      <c r="BK196" s="226">
        <f>SUM(BK197:BK203)</f>
        <v>0</v>
      </c>
    </row>
    <row r="197" s="2" customFormat="1" ht="44.25" customHeight="1">
      <c r="A197" s="40"/>
      <c r="B197" s="41"/>
      <c r="C197" s="229" t="s">
        <v>359</v>
      </c>
      <c r="D197" s="229" t="s">
        <v>160</v>
      </c>
      <c r="E197" s="230" t="s">
        <v>360</v>
      </c>
      <c r="F197" s="231" t="s">
        <v>361</v>
      </c>
      <c r="G197" s="232" t="s">
        <v>362</v>
      </c>
      <c r="H197" s="233">
        <v>0.050000000000000003</v>
      </c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45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164</v>
      </c>
      <c r="AT197" s="241" t="s">
        <v>160</v>
      </c>
      <c r="AU197" s="241" t="s">
        <v>83</v>
      </c>
      <c r="AY197" s="19" t="s">
        <v>157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81</v>
      </c>
      <c r="BK197" s="242">
        <f>ROUND(I197*H197,2)</f>
        <v>0</v>
      </c>
      <c r="BL197" s="19" t="s">
        <v>164</v>
      </c>
      <c r="BM197" s="241" t="s">
        <v>363</v>
      </c>
    </row>
    <row r="198" s="2" customFormat="1">
      <c r="A198" s="40"/>
      <c r="B198" s="41"/>
      <c r="C198" s="42"/>
      <c r="D198" s="243" t="s">
        <v>170</v>
      </c>
      <c r="E198" s="42"/>
      <c r="F198" s="244" t="s">
        <v>364</v>
      </c>
      <c r="G198" s="42"/>
      <c r="H198" s="42"/>
      <c r="I198" s="148"/>
      <c r="J198" s="42"/>
      <c r="K198" s="42"/>
      <c r="L198" s="46"/>
      <c r="M198" s="245"/>
      <c r="N198" s="246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170</v>
      </c>
      <c r="AU198" s="19" t="s">
        <v>83</v>
      </c>
    </row>
    <row r="199" s="2" customFormat="1" ht="21.75" customHeight="1">
      <c r="A199" s="40"/>
      <c r="B199" s="41"/>
      <c r="C199" s="229" t="s">
        <v>365</v>
      </c>
      <c r="D199" s="229" t="s">
        <v>160</v>
      </c>
      <c r="E199" s="230" t="s">
        <v>366</v>
      </c>
      <c r="F199" s="231" t="s">
        <v>367</v>
      </c>
      <c r="G199" s="232" t="s">
        <v>362</v>
      </c>
      <c r="H199" s="233">
        <v>12.75</v>
      </c>
      <c r="I199" s="234"/>
      <c r="J199" s="235">
        <f>ROUND(I199*H199,2)</f>
        <v>0</v>
      </c>
      <c r="K199" s="236"/>
      <c r="L199" s="46"/>
      <c r="M199" s="237" t="s">
        <v>19</v>
      </c>
      <c r="N199" s="238" t="s">
        <v>45</v>
      </c>
      <c r="O199" s="86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1" t="s">
        <v>164</v>
      </c>
      <c r="AT199" s="241" t="s">
        <v>160</v>
      </c>
      <c r="AU199" s="241" t="s">
        <v>83</v>
      </c>
      <c r="AY199" s="19" t="s">
        <v>157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9" t="s">
        <v>81</v>
      </c>
      <c r="BK199" s="242">
        <f>ROUND(I199*H199,2)</f>
        <v>0</v>
      </c>
      <c r="BL199" s="19" t="s">
        <v>164</v>
      </c>
      <c r="BM199" s="241" t="s">
        <v>368</v>
      </c>
    </row>
    <row r="200" s="2" customFormat="1" ht="21.75" customHeight="1">
      <c r="A200" s="40"/>
      <c r="B200" s="41"/>
      <c r="C200" s="229" t="s">
        <v>369</v>
      </c>
      <c r="D200" s="229" t="s">
        <v>160</v>
      </c>
      <c r="E200" s="230" t="s">
        <v>370</v>
      </c>
      <c r="F200" s="231" t="s">
        <v>371</v>
      </c>
      <c r="G200" s="232" t="s">
        <v>362</v>
      </c>
      <c r="H200" s="233">
        <v>12.75</v>
      </c>
      <c r="I200" s="234"/>
      <c r="J200" s="235">
        <f>ROUND(I200*H200,2)</f>
        <v>0</v>
      </c>
      <c r="K200" s="236"/>
      <c r="L200" s="46"/>
      <c r="M200" s="237" t="s">
        <v>19</v>
      </c>
      <c r="N200" s="238" t="s">
        <v>45</v>
      </c>
      <c r="O200" s="86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1" t="s">
        <v>164</v>
      </c>
      <c r="AT200" s="241" t="s">
        <v>160</v>
      </c>
      <c r="AU200" s="241" t="s">
        <v>83</v>
      </c>
      <c r="AY200" s="19" t="s">
        <v>157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9" t="s">
        <v>81</v>
      </c>
      <c r="BK200" s="242">
        <f>ROUND(I200*H200,2)</f>
        <v>0</v>
      </c>
      <c r="BL200" s="19" t="s">
        <v>164</v>
      </c>
      <c r="BM200" s="241" t="s">
        <v>372</v>
      </c>
    </row>
    <row r="201" s="2" customFormat="1" ht="21.75" customHeight="1">
      <c r="A201" s="40"/>
      <c r="B201" s="41"/>
      <c r="C201" s="229" t="s">
        <v>373</v>
      </c>
      <c r="D201" s="229" t="s">
        <v>160</v>
      </c>
      <c r="E201" s="230" t="s">
        <v>374</v>
      </c>
      <c r="F201" s="231" t="s">
        <v>375</v>
      </c>
      <c r="G201" s="232" t="s">
        <v>362</v>
      </c>
      <c r="H201" s="233">
        <v>242.25</v>
      </c>
      <c r="I201" s="234"/>
      <c r="J201" s="235">
        <f>ROUND(I201*H201,2)</f>
        <v>0</v>
      </c>
      <c r="K201" s="236"/>
      <c r="L201" s="46"/>
      <c r="M201" s="237" t="s">
        <v>19</v>
      </c>
      <c r="N201" s="238" t="s">
        <v>45</v>
      </c>
      <c r="O201" s="86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1" t="s">
        <v>164</v>
      </c>
      <c r="AT201" s="241" t="s">
        <v>160</v>
      </c>
      <c r="AU201" s="241" t="s">
        <v>83</v>
      </c>
      <c r="AY201" s="19" t="s">
        <v>157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9" t="s">
        <v>81</v>
      </c>
      <c r="BK201" s="242">
        <f>ROUND(I201*H201,2)</f>
        <v>0</v>
      </c>
      <c r="BL201" s="19" t="s">
        <v>164</v>
      </c>
      <c r="BM201" s="241" t="s">
        <v>376</v>
      </c>
    </row>
    <row r="202" s="13" customFormat="1">
      <c r="A202" s="13"/>
      <c r="B202" s="247"/>
      <c r="C202" s="248"/>
      <c r="D202" s="243" t="s">
        <v>176</v>
      </c>
      <c r="E202" s="248"/>
      <c r="F202" s="250" t="s">
        <v>377</v>
      </c>
      <c r="G202" s="248"/>
      <c r="H202" s="251">
        <v>242.25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176</v>
      </c>
      <c r="AU202" s="257" t="s">
        <v>83</v>
      </c>
      <c r="AV202" s="13" t="s">
        <v>83</v>
      </c>
      <c r="AW202" s="13" t="s">
        <v>4</v>
      </c>
      <c r="AX202" s="13" t="s">
        <v>81</v>
      </c>
      <c r="AY202" s="257" t="s">
        <v>157</v>
      </c>
    </row>
    <row r="203" s="2" customFormat="1" ht="33" customHeight="1">
      <c r="A203" s="40"/>
      <c r="B203" s="41"/>
      <c r="C203" s="229" t="s">
        <v>378</v>
      </c>
      <c r="D203" s="229" t="s">
        <v>160</v>
      </c>
      <c r="E203" s="230" t="s">
        <v>379</v>
      </c>
      <c r="F203" s="231" t="s">
        <v>380</v>
      </c>
      <c r="G203" s="232" t="s">
        <v>362</v>
      </c>
      <c r="H203" s="233">
        <v>12.75</v>
      </c>
      <c r="I203" s="234"/>
      <c r="J203" s="235">
        <f>ROUND(I203*H203,2)</f>
        <v>0</v>
      </c>
      <c r="K203" s="236"/>
      <c r="L203" s="46"/>
      <c r="M203" s="237" t="s">
        <v>19</v>
      </c>
      <c r="N203" s="238" t="s">
        <v>45</v>
      </c>
      <c r="O203" s="86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1" t="s">
        <v>164</v>
      </c>
      <c r="AT203" s="241" t="s">
        <v>160</v>
      </c>
      <c r="AU203" s="241" t="s">
        <v>83</v>
      </c>
      <c r="AY203" s="19" t="s">
        <v>157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81</v>
      </c>
      <c r="BK203" s="242">
        <f>ROUND(I203*H203,2)</f>
        <v>0</v>
      </c>
      <c r="BL203" s="19" t="s">
        <v>164</v>
      </c>
      <c r="BM203" s="241" t="s">
        <v>381</v>
      </c>
    </row>
    <row r="204" s="12" customFormat="1" ht="22.8" customHeight="1">
      <c r="A204" s="12"/>
      <c r="B204" s="213"/>
      <c r="C204" s="214"/>
      <c r="D204" s="215" t="s">
        <v>73</v>
      </c>
      <c r="E204" s="227" t="s">
        <v>382</v>
      </c>
      <c r="F204" s="227" t="s">
        <v>383</v>
      </c>
      <c r="G204" s="214"/>
      <c r="H204" s="214"/>
      <c r="I204" s="217"/>
      <c r="J204" s="228">
        <f>BK204</f>
        <v>0</v>
      </c>
      <c r="K204" s="214"/>
      <c r="L204" s="219"/>
      <c r="M204" s="220"/>
      <c r="N204" s="221"/>
      <c r="O204" s="221"/>
      <c r="P204" s="222">
        <f>P205</f>
        <v>0</v>
      </c>
      <c r="Q204" s="221"/>
      <c r="R204" s="222">
        <f>R205</f>
        <v>0</v>
      </c>
      <c r="S204" s="221"/>
      <c r="T204" s="22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81</v>
      </c>
      <c r="AT204" s="225" t="s">
        <v>73</v>
      </c>
      <c r="AU204" s="225" t="s">
        <v>81</v>
      </c>
      <c r="AY204" s="224" t="s">
        <v>157</v>
      </c>
      <c r="BK204" s="226">
        <f>BK205</f>
        <v>0</v>
      </c>
    </row>
    <row r="205" s="2" customFormat="1" ht="44.25" customHeight="1">
      <c r="A205" s="40"/>
      <c r="B205" s="41"/>
      <c r="C205" s="229" t="s">
        <v>384</v>
      </c>
      <c r="D205" s="229" t="s">
        <v>160</v>
      </c>
      <c r="E205" s="230" t="s">
        <v>385</v>
      </c>
      <c r="F205" s="231" t="s">
        <v>386</v>
      </c>
      <c r="G205" s="232" t="s">
        <v>362</v>
      </c>
      <c r="H205" s="233">
        <v>22.800999999999998</v>
      </c>
      <c r="I205" s="234"/>
      <c r="J205" s="235">
        <f>ROUND(I205*H205,2)</f>
        <v>0</v>
      </c>
      <c r="K205" s="236"/>
      <c r="L205" s="46"/>
      <c r="M205" s="237" t="s">
        <v>19</v>
      </c>
      <c r="N205" s="238" t="s">
        <v>45</v>
      </c>
      <c r="O205" s="86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1" t="s">
        <v>164</v>
      </c>
      <c r="AT205" s="241" t="s">
        <v>160</v>
      </c>
      <c r="AU205" s="241" t="s">
        <v>83</v>
      </c>
      <c r="AY205" s="19" t="s">
        <v>157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81</v>
      </c>
      <c r="BK205" s="242">
        <f>ROUND(I205*H205,2)</f>
        <v>0</v>
      </c>
      <c r="BL205" s="19" t="s">
        <v>164</v>
      </c>
      <c r="BM205" s="241" t="s">
        <v>387</v>
      </c>
    </row>
    <row r="206" s="12" customFormat="1" ht="25.92" customHeight="1">
      <c r="A206" s="12"/>
      <c r="B206" s="213"/>
      <c r="C206" s="214"/>
      <c r="D206" s="215" t="s">
        <v>73</v>
      </c>
      <c r="E206" s="216" t="s">
        <v>388</v>
      </c>
      <c r="F206" s="216" t="s">
        <v>389</v>
      </c>
      <c r="G206" s="214"/>
      <c r="H206" s="214"/>
      <c r="I206" s="217"/>
      <c r="J206" s="218">
        <f>BK206</f>
        <v>0</v>
      </c>
      <c r="K206" s="214"/>
      <c r="L206" s="219"/>
      <c r="M206" s="220"/>
      <c r="N206" s="221"/>
      <c r="O206" s="221"/>
      <c r="P206" s="222">
        <f>P207+P211+P225+P229+P240+P278+P292+P300</f>
        <v>0</v>
      </c>
      <c r="Q206" s="221"/>
      <c r="R206" s="222">
        <f>R207+R211+R225+R229+R240+R278+R292+R300</f>
        <v>0.50072519999999998</v>
      </c>
      <c r="S206" s="221"/>
      <c r="T206" s="223">
        <f>T207+T211+T225+T229+T240+T278+T292+T300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4" t="s">
        <v>83</v>
      </c>
      <c r="AT206" s="225" t="s">
        <v>73</v>
      </c>
      <c r="AU206" s="225" t="s">
        <v>74</v>
      </c>
      <c r="AY206" s="224" t="s">
        <v>157</v>
      </c>
      <c r="BK206" s="226">
        <f>BK207+BK211+BK225+BK229+BK240+BK278+BK292+BK300</f>
        <v>0</v>
      </c>
    </row>
    <row r="207" s="12" customFormat="1" ht="22.8" customHeight="1">
      <c r="A207" s="12"/>
      <c r="B207" s="213"/>
      <c r="C207" s="214"/>
      <c r="D207" s="215" t="s">
        <v>73</v>
      </c>
      <c r="E207" s="227" t="s">
        <v>390</v>
      </c>
      <c r="F207" s="227" t="s">
        <v>111</v>
      </c>
      <c r="G207" s="214"/>
      <c r="H207" s="214"/>
      <c r="I207" s="217"/>
      <c r="J207" s="228">
        <f>BK207</f>
        <v>0</v>
      </c>
      <c r="K207" s="214"/>
      <c r="L207" s="219"/>
      <c r="M207" s="220"/>
      <c r="N207" s="221"/>
      <c r="O207" s="221"/>
      <c r="P207" s="222">
        <f>SUM(P208:P210)</f>
        <v>0</v>
      </c>
      <c r="Q207" s="221"/>
      <c r="R207" s="222">
        <f>SUM(R208:R210)</f>
        <v>0.014</v>
      </c>
      <c r="S207" s="221"/>
      <c r="T207" s="223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4" t="s">
        <v>83</v>
      </c>
      <c r="AT207" s="225" t="s">
        <v>73</v>
      </c>
      <c r="AU207" s="225" t="s">
        <v>81</v>
      </c>
      <c r="AY207" s="224" t="s">
        <v>157</v>
      </c>
      <c r="BK207" s="226">
        <f>SUM(BK208:BK210)</f>
        <v>0</v>
      </c>
    </row>
    <row r="208" s="2" customFormat="1" ht="21.75" customHeight="1">
      <c r="A208" s="40"/>
      <c r="B208" s="41"/>
      <c r="C208" s="229" t="s">
        <v>391</v>
      </c>
      <c r="D208" s="229" t="s">
        <v>160</v>
      </c>
      <c r="E208" s="230" t="s">
        <v>392</v>
      </c>
      <c r="F208" s="231" t="s">
        <v>393</v>
      </c>
      <c r="G208" s="232" t="s">
        <v>259</v>
      </c>
      <c r="H208" s="233">
        <v>1</v>
      </c>
      <c r="I208" s="234"/>
      <c r="J208" s="235">
        <f>ROUND(I208*H208,2)</f>
        <v>0</v>
      </c>
      <c r="K208" s="236"/>
      <c r="L208" s="46"/>
      <c r="M208" s="237" t="s">
        <v>19</v>
      </c>
      <c r="N208" s="238" t="s">
        <v>45</v>
      </c>
      <c r="O208" s="86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1" t="s">
        <v>242</v>
      </c>
      <c r="AT208" s="241" t="s">
        <v>160</v>
      </c>
      <c r="AU208" s="241" t="s">
        <v>83</v>
      </c>
      <c r="AY208" s="19" t="s">
        <v>157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81</v>
      </c>
      <c r="BK208" s="242">
        <f>ROUND(I208*H208,2)</f>
        <v>0</v>
      </c>
      <c r="BL208" s="19" t="s">
        <v>242</v>
      </c>
      <c r="BM208" s="241" t="s">
        <v>394</v>
      </c>
    </row>
    <row r="209" s="2" customFormat="1" ht="21.75" customHeight="1">
      <c r="A209" s="40"/>
      <c r="B209" s="41"/>
      <c r="C209" s="229" t="s">
        <v>395</v>
      </c>
      <c r="D209" s="229" t="s">
        <v>160</v>
      </c>
      <c r="E209" s="230" t="s">
        <v>396</v>
      </c>
      <c r="F209" s="231" t="s">
        <v>397</v>
      </c>
      <c r="G209" s="232" t="s">
        <v>168</v>
      </c>
      <c r="H209" s="233">
        <v>2</v>
      </c>
      <c r="I209" s="234"/>
      <c r="J209" s="235">
        <f>ROUND(I209*H209,2)</f>
        <v>0</v>
      </c>
      <c r="K209" s="236"/>
      <c r="L209" s="46"/>
      <c r="M209" s="237" t="s">
        <v>19</v>
      </c>
      <c r="N209" s="238" t="s">
        <v>45</v>
      </c>
      <c r="O209" s="86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1" t="s">
        <v>242</v>
      </c>
      <c r="AT209" s="241" t="s">
        <v>160</v>
      </c>
      <c r="AU209" s="241" t="s">
        <v>83</v>
      </c>
      <c r="AY209" s="19" t="s">
        <v>157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9" t="s">
        <v>81</v>
      </c>
      <c r="BK209" s="242">
        <f>ROUND(I209*H209,2)</f>
        <v>0</v>
      </c>
      <c r="BL209" s="19" t="s">
        <v>242</v>
      </c>
      <c r="BM209" s="241" t="s">
        <v>398</v>
      </c>
    </row>
    <row r="210" s="2" customFormat="1" ht="21.75" customHeight="1">
      <c r="A210" s="40"/>
      <c r="B210" s="41"/>
      <c r="C210" s="280" t="s">
        <v>399</v>
      </c>
      <c r="D210" s="280" t="s">
        <v>251</v>
      </c>
      <c r="E210" s="281" t="s">
        <v>400</v>
      </c>
      <c r="F210" s="282" t="s">
        <v>401</v>
      </c>
      <c r="G210" s="283" t="s">
        <v>168</v>
      </c>
      <c r="H210" s="284">
        <v>2</v>
      </c>
      <c r="I210" s="285"/>
      <c r="J210" s="286">
        <f>ROUND(I210*H210,2)</f>
        <v>0</v>
      </c>
      <c r="K210" s="287"/>
      <c r="L210" s="288"/>
      <c r="M210" s="289" t="s">
        <v>19</v>
      </c>
      <c r="N210" s="290" t="s">
        <v>45</v>
      </c>
      <c r="O210" s="86"/>
      <c r="P210" s="239">
        <f>O210*H210</f>
        <v>0</v>
      </c>
      <c r="Q210" s="239">
        <v>0.0070000000000000001</v>
      </c>
      <c r="R210" s="239">
        <f>Q210*H210</f>
        <v>0.014</v>
      </c>
      <c r="S210" s="239">
        <v>0</v>
      </c>
      <c r="T210" s="24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1" t="s">
        <v>311</v>
      </c>
      <c r="AT210" s="241" t="s">
        <v>251</v>
      </c>
      <c r="AU210" s="241" t="s">
        <v>83</v>
      </c>
      <c r="AY210" s="19" t="s">
        <v>157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9" t="s">
        <v>81</v>
      </c>
      <c r="BK210" s="242">
        <f>ROUND(I210*H210,2)</f>
        <v>0</v>
      </c>
      <c r="BL210" s="19" t="s">
        <v>242</v>
      </c>
      <c r="BM210" s="241" t="s">
        <v>402</v>
      </c>
    </row>
    <row r="211" s="12" customFormat="1" ht="22.8" customHeight="1">
      <c r="A211" s="12"/>
      <c r="B211" s="213"/>
      <c r="C211" s="214"/>
      <c r="D211" s="215" t="s">
        <v>73</v>
      </c>
      <c r="E211" s="227" t="s">
        <v>403</v>
      </c>
      <c r="F211" s="227" t="s">
        <v>404</v>
      </c>
      <c r="G211" s="214"/>
      <c r="H211" s="214"/>
      <c r="I211" s="217"/>
      <c r="J211" s="228">
        <f>BK211</f>
        <v>0</v>
      </c>
      <c r="K211" s="214"/>
      <c r="L211" s="219"/>
      <c r="M211" s="220"/>
      <c r="N211" s="221"/>
      <c r="O211" s="221"/>
      <c r="P211" s="222">
        <f>SUM(P212:P224)</f>
        <v>0</v>
      </c>
      <c r="Q211" s="221"/>
      <c r="R211" s="222">
        <f>SUM(R212:R224)</f>
        <v>0</v>
      </c>
      <c r="S211" s="221"/>
      <c r="T211" s="223">
        <f>SUM(T212:T224)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4" t="s">
        <v>83</v>
      </c>
      <c r="AT211" s="225" t="s">
        <v>73</v>
      </c>
      <c r="AU211" s="225" t="s">
        <v>81</v>
      </c>
      <c r="AY211" s="224" t="s">
        <v>157</v>
      </c>
      <c r="BK211" s="226">
        <f>SUM(BK212:BK224)</f>
        <v>0</v>
      </c>
    </row>
    <row r="212" s="2" customFormat="1" ht="16.5" customHeight="1">
      <c r="A212" s="40"/>
      <c r="B212" s="41"/>
      <c r="C212" s="229" t="s">
        <v>405</v>
      </c>
      <c r="D212" s="229" t="s">
        <v>160</v>
      </c>
      <c r="E212" s="230" t="s">
        <v>406</v>
      </c>
      <c r="F212" s="231" t="s">
        <v>407</v>
      </c>
      <c r="G212" s="232" t="s">
        <v>168</v>
      </c>
      <c r="H212" s="233">
        <v>1</v>
      </c>
      <c r="I212" s="234"/>
      <c r="J212" s="235">
        <f>ROUND(I212*H212,2)</f>
        <v>0</v>
      </c>
      <c r="K212" s="236"/>
      <c r="L212" s="46"/>
      <c r="M212" s="237" t="s">
        <v>19</v>
      </c>
      <c r="N212" s="238" t="s">
        <v>45</v>
      </c>
      <c r="O212" s="86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1" t="s">
        <v>242</v>
      </c>
      <c r="AT212" s="241" t="s">
        <v>160</v>
      </c>
      <c r="AU212" s="241" t="s">
        <v>83</v>
      </c>
      <c r="AY212" s="19" t="s">
        <v>157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9" t="s">
        <v>81</v>
      </c>
      <c r="BK212" s="242">
        <f>ROUND(I212*H212,2)</f>
        <v>0</v>
      </c>
      <c r="BL212" s="19" t="s">
        <v>242</v>
      </c>
      <c r="BM212" s="241" t="s">
        <v>408</v>
      </c>
    </row>
    <row r="213" s="2" customFormat="1" ht="16.5" customHeight="1">
      <c r="A213" s="40"/>
      <c r="B213" s="41"/>
      <c r="C213" s="280" t="s">
        <v>409</v>
      </c>
      <c r="D213" s="280" t="s">
        <v>251</v>
      </c>
      <c r="E213" s="281" t="s">
        <v>410</v>
      </c>
      <c r="F213" s="282" t="s">
        <v>411</v>
      </c>
      <c r="G213" s="283" t="s">
        <v>168</v>
      </c>
      <c r="H213" s="284">
        <v>1</v>
      </c>
      <c r="I213" s="285"/>
      <c r="J213" s="286">
        <f>ROUND(I213*H213,2)</f>
        <v>0</v>
      </c>
      <c r="K213" s="287"/>
      <c r="L213" s="288"/>
      <c r="M213" s="289" t="s">
        <v>19</v>
      </c>
      <c r="N213" s="290" t="s">
        <v>45</v>
      </c>
      <c r="O213" s="86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1" t="s">
        <v>311</v>
      </c>
      <c r="AT213" s="241" t="s">
        <v>251</v>
      </c>
      <c r="AU213" s="241" t="s">
        <v>83</v>
      </c>
      <c r="AY213" s="19" t="s">
        <v>157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9" t="s">
        <v>81</v>
      </c>
      <c r="BK213" s="242">
        <f>ROUND(I213*H213,2)</f>
        <v>0</v>
      </c>
      <c r="BL213" s="19" t="s">
        <v>242</v>
      </c>
      <c r="BM213" s="241" t="s">
        <v>412</v>
      </c>
    </row>
    <row r="214" s="2" customFormat="1" ht="21.75" customHeight="1">
      <c r="A214" s="40"/>
      <c r="B214" s="41"/>
      <c r="C214" s="229" t="s">
        <v>413</v>
      </c>
      <c r="D214" s="229" t="s">
        <v>160</v>
      </c>
      <c r="E214" s="230" t="s">
        <v>414</v>
      </c>
      <c r="F214" s="231" t="s">
        <v>415</v>
      </c>
      <c r="G214" s="232" t="s">
        <v>168</v>
      </c>
      <c r="H214" s="233">
        <v>4</v>
      </c>
      <c r="I214" s="234"/>
      <c r="J214" s="235">
        <f>ROUND(I214*H214,2)</f>
        <v>0</v>
      </c>
      <c r="K214" s="236"/>
      <c r="L214" s="46"/>
      <c r="M214" s="237" t="s">
        <v>19</v>
      </c>
      <c r="N214" s="238" t="s">
        <v>45</v>
      </c>
      <c r="O214" s="86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41" t="s">
        <v>242</v>
      </c>
      <c r="AT214" s="241" t="s">
        <v>160</v>
      </c>
      <c r="AU214" s="241" t="s">
        <v>83</v>
      </c>
      <c r="AY214" s="19" t="s">
        <v>157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9" t="s">
        <v>81</v>
      </c>
      <c r="BK214" s="242">
        <f>ROUND(I214*H214,2)</f>
        <v>0</v>
      </c>
      <c r="BL214" s="19" t="s">
        <v>242</v>
      </c>
      <c r="BM214" s="241" t="s">
        <v>416</v>
      </c>
    </row>
    <row r="215" s="2" customFormat="1" ht="21.75" customHeight="1">
      <c r="A215" s="40"/>
      <c r="B215" s="41"/>
      <c r="C215" s="280" t="s">
        <v>417</v>
      </c>
      <c r="D215" s="280" t="s">
        <v>251</v>
      </c>
      <c r="E215" s="281" t="s">
        <v>418</v>
      </c>
      <c r="F215" s="282" t="s">
        <v>419</v>
      </c>
      <c r="G215" s="283" t="s">
        <v>168</v>
      </c>
      <c r="H215" s="284">
        <v>4</v>
      </c>
      <c r="I215" s="285"/>
      <c r="J215" s="286">
        <f>ROUND(I215*H215,2)</f>
        <v>0</v>
      </c>
      <c r="K215" s="287"/>
      <c r="L215" s="288"/>
      <c r="M215" s="289" t="s">
        <v>19</v>
      </c>
      <c r="N215" s="290" t="s">
        <v>45</v>
      </c>
      <c r="O215" s="86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1" t="s">
        <v>311</v>
      </c>
      <c r="AT215" s="241" t="s">
        <v>251</v>
      </c>
      <c r="AU215" s="241" t="s">
        <v>83</v>
      </c>
      <c r="AY215" s="19" t="s">
        <v>157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9" t="s">
        <v>81</v>
      </c>
      <c r="BK215" s="242">
        <f>ROUND(I215*H215,2)</f>
        <v>0</v>
      </c>
      <c r="BL215" s="19" t="s">
        <v>242</v>
      </c>
      <c r="BM215" s="241" t="s">
        <v>420</v>
      </c>
    </row>
    <row r="216" s="2" customFormat="1" ht="16.5" customHeight="1">
      <c r="A216" s="40"/>
      <c r="B216" s="41"/>
      <c r="C216" s="229" t="s">
        <v>421</v>
      </c>
      <c r="D216" s="229" t="s">
        <v>160</v>
      </c>
      <c r="E216" s="230" t="s">
        <v>422</v>
      </c>
      <c r="F216" s="231" t="s">
        <v>423</v>
      </c>
      <c r="G216" s="232" t="s">
        <v>204</v>
      </c>
      <c r="H216" s="233">
        <v>150</v>
      </c>
      <c r="I216" s="234"/>
      <c r="J216" s="235">
        <f>ROUND(I216*H216,2)</f>
        <v>0</v>
      </c>
      <c r="K216" s="236"/>
      <c r="L216" s="46"/>
      <c r="M216" s="237" t="s">
        <v>19</v>
      </c>
      <c r="N216" s="238" t="s">
        <v>45</v>
      </c>
      <c r="O216" s="86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1" t="s">
        <v>242</v>
      </c>
      <c r="AT216" s="241" t="s">
        <v>160</v>
      </c>
      <c r="AU216" s="241" t="s">
        <v>83</v>
      </c>
      <c r="AY216" s="19" t="s">
        <v>157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9" t="s">
        <v>81</v>
      </c>
      <c r="BK216" s="242">
        <f>ROUND(I216*H216,2)</f>
        <v>0</v>
      </c>
      <c r="BL216" s="19" t="s">
        <v>242</v>
      </c>
      <c r="BM216" s="241" t="s">
        <v>424</v>
      </c>
    </row>
    <row r="217" s="2" customFormat="1">
      <c r="A217" s="40"/>
      <c r="B217" s="41"/>
      <c r="C217" s="42"/>
      <c r="D217" s="243" t="s">
        <v>170</v>
      </c>
      <c r="E217" s="42"/>
      <c r="F217" s="244" t="s">
        <v>425</v>
      </c>
      <c r="G217" s="42"/>
      <c r="H217" s="42"/>
      <c r="I217" s="148"/>
      <c r="J217" s="42"/>
      <c r="K217" s="42"/>
      <c r="L217" s="46"/>
      <c r="M217" s="245"/>
      <c r="N217" s="24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170</v>
      </c>
      <c r="AU217" s="19" t="s">
        <v>83</v>
      </c>
    </row>
    <row r="218" s="2" customFormat="1" ht="16.5" customHeight="1">
      <c r="A218" s="40"/>
      <c r="B218" s="41"/>
      <c r="C218" s="280" t="s">
        <v>426</v>
      </c>
      <c r="D218" s="280" t="s">
        <v>251</v>
      </c>
      <c r="E218" s="281" t="s">
        <v>427</v>
      </c>
      <c r="F218" s="282" t="s">
        <v>428</v>
      </c>
      <c r="G218" s="283" t="s">
        <v>204</v>
      </c>
      <c r="H218" s="284">
        <v>165</v>
      </c>
      <c r="I218" s="285"/>
      <c r="J218" s="286">
        <f>ROUND(I218*H218,2)</f>
        <v>0</v>
      </c>
      <c r="K218" s="287"/>
      <c r="L218" s="288"/>
      <c r="M218" s="289" t="s">
        <v>19</v>
      </c>
      <c r="N218" s="290" t="s">
        <v>45</v>
      </c>
      <c r="O218" s="86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1" t="s">
        <v>311</v>
      </c>
      <c r="AT218" s="241" t="s">
        <v>251</v>
      </c>
      <c r="AU218" s="241" t="s">
        <v>83</v>
      </c>
      <c r="AY218" s="19" t="s">
        <v>157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9" t="s">
        <v>81</v>
      </c>
      <c r="BK218" s="242">
        <f>ROUND(I218*H218,2)</f>
        <v>0</v>
      </c>
      <c r="BL218" s="19" t="s">
        <v>242</v>
      </c>
      <c r="BM218" s="241" t="s">
        <v>429</v>
      </c>
    </row>
    <row r="219" s="13" customFormat="1">
      <c r="A219" s="13"/>
      <c r="B219" s="247"/>
      <c r="C219" s="248"/>
      <c r="D219" s="243" t="s">
        <v>176</v>
      </c>
      <c r="E219" s="249" t="s">
        <v>19</v>
      </c>
      <c r="F219" s="250" t="s">
        <v>430</v>
      </c>
      <c r="G219" s="248"/>
      <c r="H219" s="251">
        <v>165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176</v>
      </c>
      <c r="AU219" s="257" t="s">
        <v>83</v>
      </c>
      <c r="AV219" s="13" t="s">
        <v>83</v>
      </c>
      <c r="AW219" s="13" t="s">
        <v>35</v>
      </c>
      <c r="AX219" s="13" t="s">
        <v>74</v>
      </c>
      <c r="AY219" s="257" t="s">
        <v>157</v>
      </c>
    </row>
    <row r="220" s="14" customFormat="1">
      <c r="A220" s="14"/>
      <c r="B220" s="258"/>
      <c r="C220" s="259"/>
      <c r="D220" s="243" t="s">
        <v>176</v>
      </c>
      <c r="E220" s="260" t="s">
        <v>19</v>
      </c>
      <c r="F220" s="261" t="s">
        <v>183</v>
      </c>
      <c r="G220" s="259"/>
      <c r="H220" s="262">
        <v>165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8" t="s">
        <v>176</v>
      </c>
      <c r="AU220" s="268" t="s">
        <v>83</v>
      </c>
      <c r="AV220" s="14" t="s">
        <v>164</v>
      </c>
      <c r="AW220" s="14" t="s">
        <v>35</v>
      </c>
      <c r="AX220" s="14" t="s">
        <v>81</v>
      </c>
      <c r="AY220" s="268" t="s">
        <v>157</v>
      </c>
    </row>
    <row r="221" s="2" customFormat="1" ht="16.5" customHeight="1">
      <c r="A221" s="40"/>
      <c r="B221" s="41"/>
      <c r="C221" s="229" t="s">
        <v>431</v>
      </c>
      <c r="D221" s="229" t="s">
        <v>160</v>
      </c>
      <c r="E221" s="230" t="s">
        <v>432</v>
      </c>
      <c r="F221" s="231" t="s">
        <v>433</v>
      </c>
      <c r="G221" s="232" t="s">
        <v>204</v>
      </c>
      <c r="H221" s="233">
        <v>400</v>
      </c>
      <c r="I221" s="234"/>
      <c r="J221" s="235">
        <f>ROUND(I221*H221,2)</f>
        <v>0</v>
      </c>
      <c r="K221" s="236"/>
      <c r="L221" s="46"/>
      <c r="M221" s="237" t="s">
        <v>19</v>
      </c>
      <c r="N221" s="238" t="s">
        <v>45</v>
      </c>
      <c r="O221" s="86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41" t="s">
        <v>242</v>
      </c>
      <c r="AT221" s="241" t="s">
        <v>160</v>
      </c>
      <c r="AU221" s="241" t="s">
        <v>83</v>
      </c>
      <c r="AY221" s="19" t="s">
        <v>157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9" t="s">
        <v>81</v>
      </c>
      <c r="BK221" s="242">
        <f>ROUND(I221*H221,2)</f>
        <v>0</v>
      </c>
      <c r="BL221" s="19" t="s">
        <v>242</v>
      </c>
      <c r="BM221" s="241" t="s">
        <v>434</v>
      </c>
    </row>
    <row r="222" s="2" customFormat="1" ht="21.75" customHeight="1">
      <c r="A222" s="40"/>
      <c r="B222" s="41"/>
      <c r="C222" s="280" t="s">
        <v>435</v>
      </c>
      <c r="D222" s="280" t="s">
        <v>251</v>
      </c>
      <c r="E222" s="281" t="s">
        <v>436</v>
      </c>
      <c r="F222" s="282" t="s">
        <v>437</v>
      </c>
      <c r="G222" s="283" t="s">
        <v>204</v>
      </c>
      <c r="H222" s="284">
        <v>440</v>
      </c>
      <c r="I222" s="285"/>
      <c r="J222" s="286">
        <f>ROUND(I222*H222,2)</f>
        <v>0</v>
      </c>
      <c r="K222" s="287"/>
      <c r="L222" s="288"/>
      <c r="M222" s="289" t="s">
        <v>19</v>
      </c>
      <c r="N222" s="290" t="s">
        <v>45</v>
      </c>
      <c r="O222" s="86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41" t="s">
        <v>311</v>
      </c>
      <c r="AT222" s="241" t="s">
        <v>251</v>
      </c>
      <c r="AU222" s="241" t="s">
        <v>83</v>
      </c>
      <c r="AY222" s="19" t="s">
        <v>157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9" t="s">
        <v>81</v>
      </c>
      <c r="BK222" s="242">
        <f>ROUND(I222*H222,2)</f>
        <v>0</v>
      </c>
      <c r="BL222" s="19" t="s">
        <v>242</v>
      </c>
      <c r="BM222" s="241" t="s">
        <v>438</v>
      </c>
    </row>
    <row r="223" s="13" customFormat="1">
      <c r="A223" s="13"/>
      <c r="B223" s="247"/>
      <c r="C223" s="248"/>
      <c r="D223" s="243" t="s">
        <v>176</v>
      </c>
      <c r="E223" s="249" t="s">
        <v>19</v>
      </c>
      <c r="F223" s="250" t="s">
        <v>439</v>
      </c>
      <c r="G223" s="248"/>
      <c r="H223" s="251">
        <v>440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176</v>
      </c>
      <c r="AU223" s="257" t="s">
        <v>83</v>
      </c>
      <c r="AV223" s="13" t="s">
        <v>83</v>
      </c>
      <c r="AW223" s="13" t="s">
        <v>35</v>
      </c>
      <c r="AX223" s="13" t="s">
        <v>74</v>
      </c>
      <c r="AY223" s="257" t="s">
        <v>157</v>
      </c>
    </row>
    <row r="224" s="14" customFormat="1">
      <c r="A224" s="14"/>
      <c r="B224" s="258"/>
      <c r="C224" s="259"/>
      <c r="D224" s="243" t="s">
        <v>176</v>
      </c>
      <c r="E224" s="260" t="s">
        <v>19</v>
      </c>
      <c r="F224" s="261" t="s">
        <v>183</v>
      </c>
      <c r="G224" s="259"/>
      <c r="H224" s="262">
        <v>440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8" t="s">
        <v>176</v>
      </c>
      <c r="AU224" s="268" t="s">
        <v>83</v>
      </c>
      <c r="AV224" s="14" t="s">
        <v>164</v>
      </c>
      <c r="AW224" s="14" t="s">
        <v>35</v>
      </c>
      <c r="AX224" s="14" t="s">
        <v>81</v>
      </c>
      <c r="AY224" s="268" t="s">
        <v>157</v>
      </c>
    </row>
    <row r="225" s="12" customFormat="1" ht="22.8" customHeight="1">
      <c r="A225" s="12"/>
      <c r="B225" s="213"/>
      <c r="C225" s="214"/>
      <c r="D225" s="215" t="s">
        <v>73</v>
      </c>
      <c r="E225" s="227" t="s">
        <v>440</v>
      </c>
      <c r="F225" s="227" t="s">
        <v>441</v>
      </c>
      <c r="G225" s="214"/>
      <c r="H225" s="214"/>
      <c r="I225" s="217"/>
      <c r="J225" s="228">
        <f>BK225</f>
        <v>0</v>
      </c>
      <c r="K225" s="214"/>
      <c r="L225" s="219"/>
      <c r="M225" s="220"/>
      <c r="N225" s="221"/>
      <c r="O225" s="221"/>
      <c r="P225" s="222">
        <f>SUM(P226:P228)</f>
        <v>0</v>
      </c>
      <c r="Q225" s="221"/>
      <c r="R225" s="222">
        <f>SUM(R226:R228)</f>
        <v>0</v>
      </c>
      <c r="S225" s="221"/>
      <c r="T225" s="223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4" t="s">
        <v>83</v>
      </c>
      <c r="AT225" s="225" t="s">
        <v>73</v>
      </c>
      <c r="AU225" s="225" t="s">
        <v>81</v>
      </c>
      <c r="AY225" s="224" t="s">
        <v>157</v>
      </c>
      <c r="BK225" s="226">
        <f>SUM(BK226:BK228)</f>
        <v>0</v>
      </c>
    </row>
    <row r="226" s="2" customFormat="1" ht="16.5" customHeight="1">
      <c r="A226" s="40"/>
      <c r="B226" s="41"/>
      <c r="C226" s="229" t="s">
        <v>442</v>
      </c>
      <c r="D226" s="229" t="s">
        <v>160</v>
      </c>
      <c r="E226" s="230" t="s">
        <v>443</v>
      </c>
      <c r="F226" s="231" t="s">
        <v>444</v>
      </c>
      <c r="G226" s="232" t="s">
        <v>168</v>
      </c>
      <c r="H226" s="233">
        <v>1</v>
      </c>
      <c r="I226" s="234"/>
      <c r="J226" s="235">
        <f>ROUND(I226*H226,2)</f>
        <v>0</v>
      </c>
      <c r="K226" s="236"/>
      <c r="L226" s="46"/>
      <c r="M226" s="237" t="s">
        <v>19</v>
      </c>
      <c r="N226" s="238" t="s">
        <v>45</v>
      </c>
      <c r="O226" s="86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41" t="s">
        <v>242</v>
      </c>
      <c r="AT226" s="241" t="s">
        <v>160</v>
      </c>
      <c r="AU226" s="241" t="s">
        <v>83</v>
      </c>
      <c r="AY226" s="19" t="s">
        <v>157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9" t="s">
        <v>81</v>
      </c>
      <c r="BK226" s="242">
        <f>ROUND(I226*H226,2)</f>
        <v>0</v>
      </c>
      <c r="BL226" s="19" t="s">
        <v>242</v>
      </c>
      <c r="BM226" s="241" t="s">
        <v>445</v>
      </c>
    </row>
    <row r="227" s="2" customFormat="1" ht="21.75" customHeight="1">
      <c r="A227" s="40"/>
      <c r="B227" s="41"/>
      <c r="C227" s="229" t="s">
        <v>446</v>
      </c>
      <c r="D227" s="229" t="s">
        <v>160</v>
      </c>
      <c r="E227" s="230" t="s">
        <v>447</v>
      </c>
      <c r="F227" s="231" t="s">
        <v>448</v>
      </c>
      <c r="G227" s="232" t="s">
        <v>168</v>
      </c>
      <c r="H227" s="233">
        <v>2</v>
      </c>
      <c r="I227" s="234"/>
      <c r="J227" s="235">
        <f>ROUND(I227*H227,2)</f>
        <v>0</v>
      </c>
      <c r="K227" s="236"/>
      <c r="L227" s="46"/>
      <c r="M227" s="237" t="s">
        <v>19</v>
      </c>
      <c r="N227" s="238" t="s">
        <v>45</v>
      </c>
      <c r="O227" s="86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1" t="s">
        <v>242</v>
      </c>
      <c r="AT227" s="241" t="s">
        <v>160</v>
      </c>
      <c r="AU227" s="241" t="s">
        <v>83</v>
      </c>
      <c r="AY227" s="19" t="s">
        <v>157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81</v>
      </c>
      <c r="BK227" s="242">
        <f>ROUND(I227*H227,2)</f>
        <v>0</v>
      </c>
      <c r="BL227" s="19" t="s">
        <v>242</v>
      </c>
      <c r="BM227" s="241" t="s">
        <v>449</v>
      </c>
    </row>
    <row r="228" s="2" customFormat="1">
      <c r="A228" s="40"/>
      <c r="B228" s="41"/>
      <c r="C228" s="42"/>
      <c r="D228" s="243" t="s">
        <v>170</v>
      </c>
      <c r="E228" s="42"/>
      <c r="F228" s="244" t="s">
        <v>450</v>
      </c>
      <c r="G228" s="42"/>
      <c r="H228" s="42"/>
      <c r="I228" s="148"/>
      <c r="J228" s="42"/>
      <c r="K228" s="42"/>
      <c r="L228" s="46"/>
      <c r="M228" s="245"/>
      <c r="N228" s="24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170</v>
      </c>
      <c r="AU228" s="19" t="s">
        <v>83</v>
      </c>
    </row>
    <row r="229" s="12" customFormat="1" ht="22.8" customHeight="1">
      <c r="A229" s="12"/>
      <c r="B229" s="213"/>
      <c r="C229" s="214"/>
      <c r="D229" s="215" t="s">
        <v>73</v>
      </c>
      <c r="E229" s="227" t="s">
        <v>451</v>
      </c>
      <c r="F229" s="227" t="s">
        <v>452</v>
      </c>
      <c r="G229" s="214"/>
      <c r="H229" s="214"/>
      <c r="I229" s="217"/>
      <c r="J229" s="228">
        <f>BK229</f>
        <v>0</v>
      </c>
      <c r="K229" s="214"/>
      <c r="L229" s="219"/>
      <c r="M229" s="220"/>
      <c r="N229" s="221"/>
      <c r="O229" s="221"/>
      <c r="P229" s="222">
        <f>SUM(P230:P239)</f>
        <v>0</v>
      </c>
      <c r="Q229" s="221"/>
      <c r="R229" s="222">
        <f>SUM(R230:R239)</f>
        <v>0.036022000000000005</v>
      </c>
      <c r="S229" s="221"/>
      <c r="T229" s="223">
        <f>SUM(T230:T239)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4" t="s">
        <v>83</v>
      </c>
      <c r="AT229" s="225" t="s">
        <v>73</v>
      </c>
      <c r="AU229" s="225" t="s">
        <v>81</v>
      </c>
      <c r="AY229" s="224" t="s">
        <v>157</v>
      </c>
      <c r="BK229" s="226">
        <f>SUM(BK230:BK239)</f>
        <v>0</v>
      </c>
    </row>
    <row r="230" s="2" customFormat="1" ht="16.5" customHeight="1">
      <c r="A230" s="40"/>
      <c r="B230" s="41"/>
      <c r="C230" s="229" t="s">
        <v>453</v>
      </c>
      <c r="D230" s="229" t="s">
        <v>160</v>
      </c>
      <c r="E230" s="230" t="s">
        <v>454</v>
      </c>
      <c r="F230" s="231" t="s">
        <v>455</v>
      </c>
      <c r="G230" s="232" t="s">
        <v>204</v>
      </c>
      <c r="H230" s="233">
        <v>14.300000000000001</v>
      </c>
      <c r="I230" s="234"/>
      <c r="J230" s="235">
        <f>ROUND(I230*H230,2)</f>
        <v>0</v>
      </c>
      <c r="K230" s="236"/>
      <c r="L230" s="46"/>
      <c r="M230" s="237" t="s">
        <v>19</v>
      </c>
      <c r="N230" s="238" t="s">
        <v>45</v>
      </c>
      <c r="O230" s="86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1" t="s">
        <v>242</v>
      </c>
      <c r="AT230" s="241" t="s">
        <v>160</v>
      </c>
      <c r="AU230" s="241" t="s">
        <v>83</v>
      </c>
      <c r="AY230" s="19" t="s">
        <v>157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9" t="s">
        <v>81</v>
      </c>
      <c r="BK230" s="242">
        <f>ROUND(I230*H230,2)</f>
        <v>0</v>
      </c>
      <c r="BL230" s="19" t="s">
        <v>242</v>
      </c>
      <c r="BM230" s="241" t="s">
        <v>456</v>
      </c>
    </row>
    <row r="231" s="2" customFormat="1">
      <c r="A231" s="40"/>
      <c r="B231" s="41"/>
      <c r="C231" s="42"/>
      <c r="D231" s="243" t="s">
        <v>170</v>
      </c>
      <c r="E231" s="42"/>
      <c r="F231" s="244" t="s">
        <v>457</v>
      </c>
      <c r="G231" s="42"/>
      <c r="H231" s="42"/>
      <c r="I231" s="148"/>
      <c r="J231" s="42"/>
      <c r="K231" s="42"/>
      <c r="L231" s="46"/>
      <c r="M231" s="245"/>
      <c r="N231" s="24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170</v>
      </c>
      <c r="AU231" s="19" t="s">
        <v>83</v>
      </c>
    </row>
    <row r="232" s="13" customFormat="1">
      <c r="A232" s="13"/>
      <c r="B232" s="247"/>
      <c r="C232" s="248"/>
      <c r="D232" s="243" t="s">
        <v>176</v>
      </c>
      <c r="E232" s="249" t="s">
        <v>19</v>
      </c>
      <c r="F232" s="250" t="s">
        <v>458</v>
      </c>
      <c r="G232" s="248"/>
      <c r="H232" s="251">
        <v>14.300000000000001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176</v>
      </c>
      <c r="AU232" s="257" t="s">
        <v>83</v>
      </c>
      <c r="AV232" s="13" t="s">
        <v>83</v>
      </c>
      <c r="AW232" s="13" t="s">
        <v>35</v>
      </c>
      <c r="AX232" s="13" t="s">
        <v>81</v>
      </c>
      <c r="AY232" s="257" t="s">
        <v>157</v>
      </c>
    </row>
    <row r="233" s="2" customFormat="1" ht="16.5" customHeight="1">
      <c r="A233" s="40"/>
      <c r="B233" s="41"/>
      <c r="C233" s="229" t="s">
        <v>459</v>
      </c>
      <c r="D233" s="229" t="s">
        <v>160</v>
      </c>
      <c r="E233" s="230" t="s">
        <v>460</v>
      </c>
      <c r="F233" s="231" t="s">
        <v>461</v>
      </c>
      <c r="G233" s="232" t="s">
        <v>204</v>
      </c>
      <c r="H233" s="233">
        <v>16.600000000000001</v>
      </c>
      <c r="I233" s="234"/>
      <c r="J233" s="235">
        <f>ROUND(I233*H233,2)</f>
        <v>0</v>
      </c>
      <c r="K233" s="236"/>
      <c r="L233" s="46"/>
      <c r="M233" s="237" t="s">
        <v>19</v>
      </c>
      <c r="N233" s="238" t="s">
        <v>45</v>
      </c>
      <c r="O233" s="86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1" t="s">
        <v>242</v>
      </c>
      <c r="AT233" s="241" t="s">
        <v>160</v>
      </c>
      <c r="AU233" s="241" t="s">
        <v>83</v>
      </c>
      <c r="AY233" s="19" t="s">
        <v>157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9" t="s">
        <v>81</v>
      </c>
      <c r="BK233" s="242">
        <f>ROUND(I233*H233,2)</f>
        <v>0</v>
      </c>
      <c r="BL233" s="19" t="s">
        <v>242</v>
      </c>
      <c r="BM233" s="241" t="s">
        <v>462</v>
      </c>
    </row>
    <row r="234" s="13" customFormat="1">
      <c r="A234" s="13"/>
      <c r="B234" s="247"/>
      <c r="C234" s="248"/>
      <c r="D234" s="243" t="s">
        <v>176</v>
      </c>
      <c r="E234" s="249" t="s">
        <v>19</v>
      </c>
      <c r="F234" s="250" t="s">
        <v>463</v>
      </c>
      <c r="G234" s="248"/>
      <c r="H234" s="251">
        <v>16.600000000000001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7" t="s">
        <v>176</v>
      </c>
      <c r="AU234" s="257" t="s">
        <v>83</v>
      </c>
      <c r="AV234" s="13" t="s">
        <v>83</v>
      </c>
      <c r="AW234" s="13" t="s">
        <v>35</v>
      </c>
      <c r="AX234" s="13" t="s">
        <v>74</v>
      </c>
      <c r="AY234" s="257" t="s">
        <v>157</v>
      </c>
    </row>
    <row r="235" s="14" customFormat="1">
      <c r="A235" s="14"/>
      <c r="B235" s="258"/>
      <c r="C235" s="259"/>
      <c r="D235" s="243" t="s">
        <v>176</v>
      </c>
      <c r="E235" s="260" t="s">
        <v>19</v>
      </c>
      <c r="F235" s="261" t="s">
        <v>183</v>
      </c>
      <c r="G235" s="259"/>
      <c r="H235" s="262">
        <v>16.600000000000001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8" t="s">
        <v>176</v>
      </c>
      <c r="AU235" s="268" t="s">
        <v>83</v>
      </c>
      <c r="AV235" s="14" t="s">
        <v>164</v>
      </c>
      <c r="AW235" s="14" t="s">
        <v>35</v>
      </c>
      <c r="AX235" s="14" t="s">
        <v>81</v>
      </c>
      <c r="AY235" s="268" t="s">
        <v>157</v>
      </c>
    </row>
    <row r="236" s="2" customFormat="1" ht="33" customHeight="1">
      <c r="A236" s="40"/>
      <c r="B236" s="41"/>
      <c r="C236" s="229" t="s">
        <v>464</v>
      </c>
      <c r="D236" s="229" t="s">
        <v>160</v>
      </c>
      <c r="E236" s="230" t="s">
        <v>465</v>
      </c>
      <c r="F236" s="231" t="s">
        <v>466</v>
      </c>
      <c r="G236" s="232" t="s">
        <v>204</v>
      </c>
      <c r="H236" s="233">
        <v>14.300000000000001</v>
      </c>
      <c r="I236" s="234"/>
      <c r="J236" s="235">
        <f>ROUND(I236*H236,2)</f>
        <v>0</v>
      </c>
      <c r="K236" s="236"/>
      <c r="L236" s="46"/>
      <c r="M236" s="237" t="s">
        <v>19</v>
      </c>
      <c r="N236" s="238" t="s">
        <v>45</v>
      </c>
      <c r="O236" s="86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1" t="s">
        <v>242</v>
      </c>
      <c r="AT236" s="241" t="s">
        <v>160</v>
      </c>
      <c r="AU236" s="241" t="s">
        <v>83</v>
      </c>
      <c r="AY236" s="19" t="s">
        <v>157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9" t="s">
        <v>81</v>
      </c>
      <c r="BK236" s="242">
        <f>ROUND(I236*H236,2)</f>
        <v>0</v>
      </c>
      <c r="BL236" s="19" t="s">
        <v>242</v>
      </c>
      <c r="BM236" s="241" t="s">
        <v>467</v>
      </c>
    </row>
    <row r="237" s="2" customFormat="1" ht="33" customHeight="1">
      <c r="A237" s="40"/>
      <c r="B237" s="41"/>
      <c r="C237" s="229" t="s">
        <v>468</v>
      </c>
      <c r="D237" s="229" t="s">
        <v>160</v>
      </c>
      <c r="E237" s="230" t="s">
        <v>469</v>
      </c>
      <c r="F237" s="231" t="s">
        <v>470</v>
      </c>
      <c r="G237" s="232" t="s">
        <v>204</v>
      </c>
      <c r="H237" s="233">
        <v>16.600000000000001</v>
      </c>
      <c r="I237" s="234"/>
      <c r="J237" s="235">
        <f>ROUND(I237*H237,2)</f>
        <v>0</v>
      </c>
      <c r="K237" s="236"/>
      <c r="L237" s="46"/>
      <c r="M237" s="237" t="s">
        <v>19</v>
      </c>
      <c r="N237" s="238" t="s">
        <v>45</v>
      </c>
      <c r="O237" s="86"/>
      <c r="P237" s="239">
        <f>O237*H237</f>
        <v>0</v>
      </c>
      <c r="Q237" s="239">
        <v>0.0021700000000000001</v>
      </c>
      <c r="R237" s="239">
        <f>Q237*H237</f>
        <v>0.036022000000000005</v>
      </c>
      <c r="S237" s="239">
        <v>0</v>
      </c>
      <c r="T237" s="240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41" t="s">
        <v>242</v>
      </c>
      <c r="AT237" s="241" t="s">
        <v>160</v>
      </c>
      <c r="AU237" s="241" t="s">
        <v>83</v>
      </c>
      <c r="AY237" s="19" t="s">
        <v>157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9" t="s">
        <v>81</v>
      </c>
      <c r="BK237" s="242">
        <f>ROUND(I237*H237,2)</f>
        <v>0</v>
      </c>
      <c r="BL237" s="19" t="s">
        <v>242</v>
      </c>
      <c r="BM237" s="241" t="s">
        <v>471</v>
      </c>
    </row>
    <row r="238" s="13" customFormat="1">
      <c r="A238" s="13"/>
      <c r="B238" s="247"/>
      <c r="C238" s="248"/>
      <c r="D238" s="243" t="s">
        <v>176</v>
      </c>
      <c r="E238" s="249" t="s">
        <v>19</v>
      </c>
      <c r="F238" s="250" t="s">
        <v>463</v>
      </c>
      <c r="G238" s="248"/>
      <c r="H238" s="251">
        <v>16.600000000000001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176</v>
      </c>
      <c r="AU238" s="257" t="s">
        <v>83</v>
      </c>
      <c r="AV238" s="13" t="s">
        <v>83</v>
      </c>
      <c r="AW238" s="13" t="s">
        <v>35</v>
      </c>
      <c r="AX238" s="13" t="s">
        <v>81</v>
      </c>
      <c r="AY238" s="257" t="s">
        <v>157</v>
      </c>
    </row>
    <row r="239" s="2" customFormat="1" ht="21.75" customHeight="1">
      <c r="A239" s="40"/>
      <c r="B239" s="41"/>
      <c r="C239" s="229" t="s">
        <v>472</v>
      </c>
      <c r="D239" s="229" t="s">
        <v>160</v>
      </c>
      <c r="E239" s="230" t="s">
        <v>473</v>
      </c>
      <c r="F239" s="231" t="s">
        <v>474</v>
      </c>
      <c r="G239" s="232" t="s">
        <v>475</v>
      </c>
      <c r="H239" s="301"/>
      <c r="I239" s="234"/>
      <c r="J239" s="235">
        <f>ROUND(I239*H239,2)</f>
        <v>0</v>
      </c>
      <c r="K239" s="236"/>
      <c r="L239" s="46"/>
      <c r="M239" s="237" t="s">
        <v>19</v>
      </c>
      <c r="N239" s="238" t="s">
        <v>45</v>
      </c>
      <c r="O239" s="86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1" t="s">
        <v>242</v>
      </c>
      <c r="AT239" s="241" t="s">
        <v>160</v>
      </c>
      <c r="AU239" s="241" t="s">
        <v>83</v>
      </c>
      <c r="AY239" s="19" t="s">
        <v>157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9" t="s">
        <v>81</v>
      </c>
      <c r="BK239" s="242">
        <f>ROUND(I239*H239,2)</f>
        <v>0</v>
      </c>
      <c r="BL239" s="19" t="s">
        <v>242</v>
      </c>
      <c r="BM239" s="241" t="s">
        <v>476</v>
      </c>
    </row>
    <row r="240" s="12" customFormat="1" ht="22.8" customHeight="1">
      <c r="A240" s="12"/>
      <c r="B240" s="213"/>
      <c r="C240" s="214"/>
      <c r="D240" s="215" t="s">
        <v>73</v>
      </c>
      <c r="E240" s="227" t="s">
        <v>477</v>
      </c>
      <c r="F240" s="227" t="s">
        <v>478</v>
      </c>
      <c r="G240" s="214"/>
      <c r="H240" s="214"/>
      <c r="I240" s="217"/>
      <c r="J240" s="228">
        <f>BK240</f>
        <v>0</v>
      </c>
      <c r="K240" s="214"/>
      <c r="L240" s="219"/>
      <c r="M240" s="220"/>
      <c r="N240" s="221"/>
      <c r="O240" s="221"/>
      <c r="P240" s="222">
        <f>SUM(P241:P277)</f>
        <v>0</v>
      </c>
      <c r="Q240" s="221"/>
      <c r="R240" s="222">
        <f>SUM(R241:R277)</f>
        <v>0.0092925999999999998</v>
      </c>
      <c r="S240" s="221"/>
      <c r="T240" s="223">
        <f>SUM(T241:T277)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4" t="s">
        <v>83</v>
      </c>
      <c r="AT240" s="225" t="s">
        <v>73</v>
      </c>
      <c r="AU240" s="225" t="s">
        <v>81</v>
      </c>
      <c r="AY240" s="224" t="s">
        <v>157</v>
      </c>
      <c r="BK240" s="226">
        <f>SUM(BK241:BK277)</f>
        <v>0</v>
      </c>
    </row>
    <row r="241" s="2" customFormat="1" ht="21.75" customHeight="1">
      <c r="A241" s="40"/>
      <c r="B241" s="41"/>
      <c r="C241" s="229" t="s">
        <v>479</v>
      </c>
      <c r="D241" s="229" t="s">
        <v>160</v>
      </c>
      <c r="E241" s="230" t="s">
        <v>480</v>
      </c>
      <c r="F241" s="231" t="s">
        <v>481</v>
      </c>
      <c r="G241" s="232" t="s">
        <v>168</v>
      </c>
      <c r="H241" s="233">
        <v>13</v>
      </c>
      <c r="I241" s="234"/>
      <c r="J241" s="235">
        <f>ROUND(I241*H241,2)</f>
        <v>0</v>
      </c>
      <c r="K241" s="236"/>
      <c r="L241" s="46"/>
      <c r="M241" s="237" t="s">
        <v>19</v>
      </c>
      <c r="N241" s="238" t="s">
        <v>45</v>
      </c>
      <c r="O241" s="86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41" t="s">
        <v>242</v>
      </c>
      <c r="AT241" s="241" t="s">
        <v>160</v>
      </c>
      <c r="AU241" s="241" t="s">
        <v>83</v>
      </c>
      <c r="AY241" s="19" t="s">
        <v>157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9" t="s">
        <v>81</v>
      </c>
      <c r="BK241" s="242">
        <f>ROUND(I241*H241,2)</f>
        <v>0</v>
      </c>
      <c r="BL241" s="19" t="s">
        <v>242</v>
      </c>
      <c r="BM241" s="241" t="s">
        <v>482</v>
      </c>
    </row>
    <row r="242" s="2" customFormat="1" ht="21.75" customHeight="1">
      <c r="A242" s="40"/>
      <c r="B242" s="41"/>
      <c r="C242" s="229" t="s">
        <v>483</v>
      </c>
      <c r="D242" s="229" t="s">
        <v>160</v>
      </c>
      <c r="E242" s="230" t="s">
        <v>484</v>
      </c>
      <c r="F242" s="231" t="s">
        <v>485</v>
      </c>
      <c r="G242" s="232" t="s">
        <v>174</v>
      </c>
      <c r="H242" s="233">
        <v>25.010000000000002</v>
      </c>
      <c r="I242" s="234"/>
      <c r="J242" s="235">
        <f>ROUND(I242*H242,2)</f>
        <v>0</v>
      </c>
      <c r="K242" s="236"/>
      <c r="L242" s="46"/>
      <c r="M242" s="237" t="s">
        <v>19</v>
      </c>
      <c r="N242" s="238" t="s">
        <v>45</v>
      </c>
      <c r="O242" s="86"/>
      <c r="P242" s="239">
        <f>O242*H242</f>
        <v>0</v>
      </c>
      <c r="Q242" s="239">
        <v>0.00025999999999999998</v>
      </c>
      <c r="R242" s="239">
        <f>Q242*H242</f>
        <v>0.0065025999999999999</v>
      </c>
      <c r="S242" s="239">
        <v>0</v>
      </c>
      <c r="T242" s="24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1" t="s">
        <v>242</v>
      </c>
      <c r="AT242" s="241" t="s">
        <v>160</v>
      </c>
      <c r="AU242" s="241" t="s">
        <v>83</v>
      </c>
      <c r="AY242" s="19" t="s">
        <v>157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9" t="s">
        <v>81</v>
      </c>
      <c r="BK242" s="242">
        <f>ROUND(I242*H242,2)</f>
        <v>0</v>
      </c>
      <c r="BL242" s="19" t="s">
        <v>242</v>
      </c>
      <c r="BM242" s="241" t="s">
        <v>486</v>
      </c>
    </row>
    <row r="243" s="16" customFormat="1">
      <c r="A243" s="16"/>
      <c r="B243" s="291"/>
      <c r="C243" s="292"/>
      <c r="D243" s="243" t="s">
        <v>176</v>
      </c>
      <c r="E243" s="293" t="s">
        <v>19</v>
      </c>
      <c r="F243" s="294" t="s">
        <v>321</v>
      </c>
      <c r="G243" s="292"/>
      <c r="H243" s="293" t="s">
        <v>19</v>
      </c>
      <c r="I243" s="295"/>
      <c r="J243" s="292"/>
      <c r="K243" s="292"/>
      <c r="L243" s="296"/>
      <c r="M243" s="297"/>
      <c r="N243" s="298"/>
      <c r="O243" s="298"/>
      <c r="P243" s="298"/>
      <c r="Q243" s="298"/>
      <c r="R243" s="298"/>
      <c r="S243" s="298"/>
      <c r="T243" s="299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300" t="s">
        <v>176</v>
      </c>
      <c r="AU243" s="300" t="s">
        <v>83</v>
      </c>
      <c r="AV243" s="16" t="s">
        <v>81</v>
      </c>
      <c r="AW243" s="16" t="s">
        <v>35</v>
      </c>
      <c r="AX243" s="16" t="s">
        <v>74</v>
      </c>
      <c r="AY243" s="300" t="s">
        <v>157</v>
      </c>
    </row>
    <row r="244" s="13" customFormat="1">
      <c r="A244" s="13"/>
      <c r="B244" s="247"/>
      <c r="C244" s="248"/>
      <c r="D244" s="243" t="s">
        <v>176</v>
      </c>
      <c r="E244" s="249" t="s">
        <v>19</v>
      </c>
      <c r="F244" s="250" t="s">
        <v>322</v>
      </c>
      <c r="G244" s="248"/>
      <c r="H244" s="251">
        <v>5.6100000000000003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7" t="s">
        <v>176</v>
      </c>
      <c r="AU244" s="257" t="s">
        <v>83</v>
      </c>
      <c r="AV244" s="13" t="s">
        <v>83</v>
      </c>
      <c r="AW244" s="13" t="s">
        <v>35</v>
      </c>
      <c r="AX244" s="13" t="s">
        <v>74</v>
      </c>
      <c r="AY244" s="257" t="s">
        <v>157</v>
      </c>
    </row>
    <row r="245" s="13" customFormat="1">
      <c r="A245" s="13"/>
      <c r="B245" s="247"/>
      <c r="C245" s="248"/>
      <c r="D245" s="243" t="s">
        <v>176</v>
      </c>
      <c r="E245" s="249" t="s">
        <v>19</v>
      </c>
      <c r="F245" s="250" t="s">
        <v>323</v>
      </c>
      <c r="G245" s="248"/>
      <c r="H245" s="251">
        <v>3.0600000000000001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7" t="s">
        <v>176</v>
      </c>
      <c r="AU245" s="257" t="s">
        <v>83</v>
      </c>
      <c r="AV245" s="13" t="s">
        <v>83</v>
      </c>
      <c r="AW245" s="13" t="s">
        <v>35</v>
      </c>
      <c r="AX245" s="13" t="s">
        <v>74</v>
      </c>
      <c r="AY245" s="257" t="s">
        <v>157</v>
      </c>
    </row>
    <row r="246" s="13" customFormat="1">
      <c r="A246" s="13"/>
      <c r="B246" s="247"/>
      <c r="C246" s="248"/>
      <c r="D246" s="243" t="s">
        <v>176</v>
      </c>
      <c r="E246" s="249" t="s">
        <v>19</v>
      </c>
      <c r="F246" s="250" t="s">
        <v>324</v>
      </c>
      <c r="G246" s="248"/>
      <c r="H246" s="251">
        <v>2.3799999999999999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7" t="s">
        <v>176</v>
      </c>
      <c r="AU246" s="257" t="s">
        <v>83</v>
      </c>
      <c r="AV246" s="13" t="s">
        <v>83</v>
      </c>
      <c r="AW246" s="13" t="s">
        <v>35</v>
      </c>
      <c r="AX246" s="13" t="s">
        <v>74</v>
      </c>
      <c r="AY246" s="257" t="s">
        <v>157</v>
      </c>
    </row>
    <row r="247" s="16" customFormat="1">
      <c r="A247" s="16"/>
      <c r="B247" s="291"/>
      <c r="C247" s="292"/>
      <c r="D247" s="243" t="s">
        <v>176</v>
      </c>
      <c r="E247" s="293" t="s">
        <v>19</v>
      </c>
      <c r="F247" s="294" t="s">
        <v>325</v>
      </c>
      <c r="G247" s="292"/>
      <c r="H247" s="293" t="s">
        <v>19</v>
      </c>
      <c r="I247" s="295"/>
      <c r="J247" s="292"/>
      <c r="K247" s="292"/>
      <c r="L247" s="296"/>
      <c r="M247" s="297"/>
      <c r="N247" s="298"/>
      <c r="O247" s="298"/>
      <c r="P247" s="298"/>
      <c r="Q247" s="298"/>
      <c r="R247" s="298"/>
      <c r="S247" s="298"/>
      <c r="T247" s="299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300" t="s">
        <v>176</v>
      </c>
      <c r="AU247" s="300" t="s">
        <v>83</v>
      </c>
      <c r="AV247" s="16" t="s">
        <v>81</v>
      </c>
      <c r="AW247" s="16" t="s">
        <v>35</v>
      </c>
      <c r="AX247" s="16" t="s">
        <v>74</v>
      </c>
      <c r="AY247" s="300" t="s">
        <v>157</v>
      </c>
    </row>
    <row r="248" s="13" customFormat="1">
      <c r="A248" s="13"/>
      <c r="B248" s="247"/>
      <c r="C248" s="248"/>
      <c r="D248" s="243" t="s">
        <v>176</v>
      </c>
      <c r="E248" s="249" t="s">
        <v>19</v>
      </c>
      <c r="F248" s="250" t="s">
        <v>322</v>
      </c>
      <c r="G248" s="248"/>
      <c r="H248" s="251">
        <v>5.6100000000000003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176</v>
      </c>
      <c r="AU248" s="257" t="s">
        <v>83</v>
      </c>
      <c r="AV248" s="13" t="s">
        <v>83</v>
      </c>
      <c r="AW248" s="13" t="s">
        <v>35</v>
      </c>
      <c r="AX248" s="13" t="s">
        <v>74</v>
      </c>
      <c r="AY248" s="257" t="s">
        <v>157</v>
      </c>
    </row>
    <row r="249" s="13" customFormat="1">
      <c r="A249" s="13"/>
      <c r="B249" s="247"/>
      <c r="C249" s="248"/>
      <c r="D249" s="243" t="s">
        <v>176</v>
      </c>
      <c r="E249" s="249" t="s">
        <v>19</v>
      </c>
      <c r="F249" s="250" t="s">
        <v>326</v>
      </c>
      <c r="G249" s="248"/>
      <c r="H249" s="251">
        <v>3.7999999999999998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7" t="s">
        <v>176</v>
      </c>
      <c r="AU249" s="257" t="s">
        <v>83</v>
      </c>
      <c r="AV249" s="13" t="s">
        <v>83</v>
      </c>
      <c r="AW249" s="13" t="s">
        <v>35</v>
      </c>
      <c r="AX249" s="13" t="s">
        <v>74</v>
      </c>
      <c r="AY249" s="257" t="s">
        <v>157</v>
      </c>
    </row>
    <row r="250" s="16" customFormat="1">
      <c r="A250" s="16"/>
      <c r="B250" s="291"/>
      <c r="C250" s="292"/>
      <c r="D250" s="243" t="s">
        <v>176</v>
      </c>
      <c r="E250" s="293" t="s">
        <v>19</v>
      </c>
      <c r="F250" s="294" t="s">
        <v>327</v>
      </c>
      <c r="G250" s="292"/>
      <c r="H250" s="293" t="s">
        <v>19</v>
      </c>
      <c r="I250" s="295"/>
      <c r="J250" s="292"/>
      <c r="K250" s="292"/>
      <c r="L250" s="296"/>
      <c r="M250" s="297"/>
      <c r="N250" s="298"/>
      <c r="O250" s="298"/>
      <c r="P250" s="298"/>
      <c r="Q250" s="298"/>
      <c r="R250" s="298"/>
      <c r="S250" s="298"/>
      <c r="T250" s="299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300" t="s">
        <v>176</v>
      </c>
      <c r="AU250" s="300" t="s">
        <v>83</v>
      </c>
      <c r="AV250" s="16" t="s">
        <v>81</v>
      </c>
      <c r="AW250" s="16" t="s">
        <v>35</v>
      </c>
      <c r="AX250" s="16" t="s">
        <v>74</v>
      </c>
      <c r="AY250" s="300" t="s">
        <v>157</v>
      </c>
    </row>
    <row r="251" s="13" customFormat="1">
      <c r="A251" s="13"/>
      <c r="B251" s="247"/>
      <c r="C251" s="248"/>
      <c r="D251" s="243" t="s">
        <v>176</v>
      </c>
      <c r="E251" s="249" t="s">
        <v>19</v>
      </c>
      <c r="F251" s="250" t="s">
        <v>328</v>
      </c>
      <c r="G251" s="248"/>
      <c r="H251" s="251">
        <v>0.64000000000000001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7" t="s">
        <v>176</v>
      </c>
      <c r="AU251" s="257" t="s">
        <v>83</v>
      </c>
      <c r="AV251" s="13" t="s">
        <v>83</v>
      </c>
      <c r="AW251" s="13" t="s">
        <v>35</v>
      </c>
      <c r="AX251" s="13" t="s">
        <v>74</v>
      </c>
      <c r="AY251" s="257" t="s">
        <v>157</v>
      </c>
    </row>
    <row r="252" s="13" customFormat="1">
      <c r="A252" s="13"/>
      <c r="B252" s="247"/>
      <c r="C252" s="248"/>
      <c r="D252" s="243" t="s">
        <v>176</v>
      </c>
      <c r="E252" s="249" t="s">
        <v>19</v>
      </c>
      <c r="F252" s="250" t="s">
        <v>329</v>
      </c>
      <c r="G252" s="248"/>
      <c r="H252" s="251">
        <v>1.8700000000000001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176</v>
      </c>
      <c r="AU252" s="257" t="s">
        <v>83</v>
      </c>
      <c r="AV252" s="13" t="s">
        <v>83</v>
      </c>
      <c r="AW252" s="13" t="s">
        <v>35</v>
      </c>
      <c r="AX252" s="13" t="s">
        <v>74</v>
      </c>
      <c r="AY252" s="257" t="s">
        <v>157</v>
      </c>
    </row>
    <row r="253" s="16" customFormat="1">
      <c r="A253" s="16"/>
      <c r="B253" s="291"/>
      <c r="C253" s="292"/>
      <c r="D253" s="243" t="s">
        <v>176</v>
      </c>
      <c r="E253" s="293" t="s">
        <v>19</v>
      </c>
      <c r="F253" s="294" t="s">
        <v>330</v>
      </c>
      <c r="G253" s="292"/>
      <c r="H253" s="293" t="s">
        <v>19</v>
      </c>
      <c r="I253" s="295"/>
      <c r="J253" s="292"/>
      <c r="K253" s="292"/>
      <c r="L253" s="296"/>
      <c r="M253" s="297"/>
      <c r="N253" s="298"/>
      <c r="O253" s="298"/>
      <c r="P253" s="298"/>
      <c r="Q253" s="298"/>
      <c r="R253" s="298"/>
      <c r="S253" s="298"/>
      <c r="T253" s="299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300" t="s">
        <v>176</v>
      </c>
      <c r="AU253" s="300" t="s">
        <v>83</v>
      </c>
      <c r="AV253" s="16" t="s">
        <v>81</v>
      </c>
      <c r="AW253" s="16" t="s">
        <v>35</v>
      </c>
      <c r="AX253" s="16" t="s">
        <v>74</v>
      </c>
      <c r="AY253" s="300" t="s">
        <v>157</v>
      </c>
    </row>
    <row r="254" s="13" customFormat="1">
      <c r="A254" s="13"/>
      <c r="B254" s="247"/>
      <c r="C254" s="248"/>
      <c r="D254" s="243" t="s">
        <v>176</v>
      </c>
      <c r="E254" s="249" t="s">
        <v>19</v>
      </c>
      <c r="F254" s="250" t="s">
        <v>331</v>
      </c>
      <c r="G254" s="248"/>
      <c r="H254" s="251">
        <v>2.04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7" t="s">
        <v>176</v>
      </c>
      <c r="AU254" s="257" t="s">
        <v>83</v>
      </c>
      <c r="AV254" s="13" t="s">
        <v>83</v>
      </c>
      <c r="AW254" s="13" t="s">
        <v>35</v>
      </c>
      <c r="AX254" s="13" t="s">
        <v>74</v>
      </c>
      <c r="AY254" s="257" t="s">
        <v>157</v>
      </c>
    </row>
    <row r="255" s="14" customFormat="1">
      <c r="A255" s="14"/>
      <c r="B255" s="258"/>
      <c r="C255" s="259"/>
      <c r="D255" s="243" t="s">
        <v>176</v>
      </c>
      <c r="E255" s="260" t="s">
        <v>19</v>
      </c>
      <c r="F255" s="261" t="s">
        <v>183</v>
      </c>
      <c r="G255" s="259"/>
      <c r="H255" s="262">
        <v>25.010000000000002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8" t="s">
        <v>176</v>
      </c>
      <c r="AU255" s="268" t="s">
        <v>83</v>
      </c>
      <c r="AV255" s="14" t="s">
        <v>164</v>
      </c>
      <c r="AW255" s="14" t="s">
        <v>35</v>
      </c>
      <c r="AX255" s="14" t="s">
        <v>81</v>
      </c>
      <c r="AY255" s="268" t="s">
        <v>157</v>
      </c>
    </row>
    <row r="256" s="2" customFormat="1" ht="44.25" customHeight="1">
      <c r="A256" s="40"/>
      <c r="B256" s="41"/>
      <c r="C256" s="280" t="s">
        <v>487</v>
      </c>
      <c r="D256" s="280" t="s">
        <v>251</v>
      </c>
      <c r="E256" s="281" t="s">
        <v>488</v>
      </c>
      <c r="F256" s="282" t="s">
        <v>489</v>
      </c>
      <c r="G256" s="283" t="s">
        <v>168</v>
      </c>
      <c r="H256" s="284">
        <v>7</v>
      </c>
      <c r="I256" s="285"/>
      <c r="J256" s="286">
        <f>ROUND(I256*H256,2)</f>
        <v>0</v>
      </c>
      <c r="K256" s="287"/>
      <c r="L256" s="288"/>
      <c r="M256" s="289" t="s">
        <v>19</v>
      </c>
      <c r="N256" s="290" t="s">
        <v>45</v>
      </c>
      <c r="O256" s="86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1" t="s">
        <v>311</v>
      </c>
      <c r="AT256" s="241" t="s">
        <v>251</v>
      </c>
      <c r="AU256" s="241" t="s">
        <v>83</v>
      </c>
      <c r="AY256" s="19" t="s">
        <v>157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9" t="s">
        <v>81</v>
      </c>
      <c r="BK256" s="242">
        <f>ROUND(I256*H256,2)</f>
        <v>0</v>
      </c>
      <c r="BL256" s="19" t="s">
        <v>242</v>
      </c>
      <c r="BM256" s="241" t="s">
        <v>490</v>
      </c>
    </row>
    <row r="257" s="2" customFormat="1">
      <c r="A257" s="40"/>
      <c r="B257" s="41"/>
      <c r="C257" s="42"/>
      <c r="D257" s="243" t="s">
        <v>170</v>
      </c>
      <c r="E257" s="42"/>
      <c r="F257" s="244" t="s">
        <v>491</v>
      </c>
      <c r="G257" s="42"/>
      <c r="H257" s="42"/>
      <c r="I257" s="148"/>
      <c r="J257" s="42"/>
      <c r="K257" s="42"/>
      <c r="L257" s="46"/>
      <c r="M257" s="245"/>
      <c r="N257" s="246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170</v>
      </c>
      <c r="AU257" s="19" t="s">
        <v>83</v>
      </c>
    </row>
    <row r="258" s="13" customFormat="1">
      <c r="A258" s="13"/>
      <c r="B258" s="247"/>
      <c r="C258" s="248"/>
      <c r="D258" s="243" t="s">
        <v>176</v>
      </c>
      <c r="E258" s="249" t="s">
        <v>19</v>
      </c>
      <c r="F258" s="250" t="s">
        <v>492</v>
      </c>
      <c r="G258" s="248"/>
      <c r="H258" s="251">
        <v>7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7" t="s">
        <v>176</v>
      </c>
      <c r="AU258" s="257" t="s">
        <v>83</v>
      </c>
      <c r="AV258" s="13" t="s">
        <v>83</v>
      </c>
      <c r="AW258" s="13" t="s">
        <v>35</v>
      </c>
      <c r="AX258" s="13" t="s">
        <v>81</v>
      </c>
      <c r="AY258" s="257" t="s">
        <v>157</v>
      </c>
    </row>
    <row r="259" s="2" customFormat="1" ht="44.25" customHeight="1">
      <c r="A259" s="40"/>
      <c r="B259" s="41"/>
      <c r="C259" s="280" t="s">
        <v>493</v>
      </c>
      <c r="D259" s="280" t="s">
        <v>251</v>
      </c>
      <c r="E259" s="281" t="s">
        <v>494</v>
      </c>
      <c r="F259" s="282" t="s">
        <v>495</v>
      </c>
      <c r="G259" s="283" t="s">
        <v>168</v>
      </c>
      <c r="H259" s="284">
        <v>1</v>
      </c>
      <c r="I259" s="285"/>
      <c r="J259" s="286">
        <f>ROUND(I259*H259,2)</f>
        <v>0</v>
      </c>
      <c r="K259" s="287"/>
      <c r="L259" s="288"/>
      <c r="M259" s="289" t="s">
        <v>19</v>
      </c>
      <c r="N259" s="290" t="s">
        <v>45</v>
      </c>
      <c r="O259" s="86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1" t="s">
        <v>311</v>
      </c>
      <c r="AT259" s="241" t="s">
        <v>251</v>
      </c>
      <c r="AU259" s="241" t="s">
        <v>83</v>
      </c>
      <c r="AY259" s="19" t="s">
        <v>157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9" t="s">
        <v>81</v>
      </c>
      <c r="BK259" s="242">
        <f>ROUND(I259*H259,2)</f>
        <v>0</v>
      </c>
      <c r="BL259" s="19" t="s">
        <v>242</v>
      </c>
      <c r="BM259" s="241" t="s">
        <v>496</v>
      </c>
    </row>
    <row r="260" s="2" customFormat="1">
      <c r="A260" s="40"/>
      <c r="B260" s="41"/>
      <c r="C260" s="42"/>
      <c r="D260" s="243" t="s">
        <v>170</v>
      </c>
      <c r="E260" s="42"/>
      <c r="F260" s="244" t="s">
        <v>491</v>
      </c>
      <c r="G260" s="42"/>
      <c r="H260" s="42"/>
      <c r="I260" s="148"/>
      <c r="J260" s="42"/>
      <c r="K260" s="42"/>
      <c r="L260" s="46"/>
      <c r="M260" s="245"/>
      <c r="N260" s="246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170</v>
      </c>
      <c r="AU260" s="19" t="s">
        <v>83</v>
      </c>
    </row>
    <row r="261" s="2" customFormat="1" ht="44.25" customHeight="1">
      <c r="A261" s="40"/>
      <c r="B261" s="41"/>
      <c r="C261" s="280" t="s">
        <v>497</v>
      </c>
      <c r="D261" s="280" t="s">
        <v>251</v>
      </c>
      <c r="E261" s="281" t="s">
        <v>498</v>
      </c>
      <c r="F261" s="282" t="s">
        <v>499</v>
      </c>
      <c r="G261" s="283" t="s">
        <v>168</v>
      </c>
      <c r="H261" s="284">
        <v>1</v>
      </c>
      <c r="I261" s="285"/>
      <c r="J261" s="286">
        <f>ROUND(I261*H261,2)</f>
        <v>0</v>
      </c>
      <c r="K261" s="287"/>
      <c r="L261" s="288"/>
      <c r="M261" s="289" t="s">
        <v>19</v>
      </c>
      <c r="N261" s="290" t="s">
        <v>45</v>
      </c>
      <c r="O261" s="86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41" t="s">
        <v>311</v>
      </c>
      <c r="AT261" s="241" t="s">
        <v>251</v>
      </c>
      <c r="AU261" s="241" t="s">
        <v>83</v>
      </c>
      <c r="AY261" s="19" t="s">
        <v>157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9" t="s">
        <v>81</v>
      </c>
      <c r="BK261" s="242">
        <f>ROUND(I261*H261,2)</f>
        <v>0</v>
      </c>
      <c r="BL261" s="19" t="s">
        <v>242</v>
      </c>
      <c r="BM261" s="241" t="s">
        <v>500</v>
      </c>
    </row>
    <row r="262" s="2" customFormat="1">
      <c r="A262" s="40"/>
      <c r="B262" s="41"/>
      <c r="C262" s="42"/>
      <c r="D262" s="243" t="s">
        <v>170</v>
      </c>
      <c r="E262" s="42"/>
      <c r="F262" s="244" t="s">
        <v>491</v>
      </c>
      <c r="G262" s="42"/>
      <c r="H262" s="42"/>
      <c r="I262" s="148"/>
      <c r="J262" s="42"/>
      <c r="K262" s="42"/>
      <c r="L262" s="46"/>
      <c r="M262" s="245"/>
      <c r="N262" s="246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170</v>
      </c>
      <c r="AU262" s="19" t="s">
        <v>83</v>
      </c>
    </row>
    <row r="263" s="2" customFormat="1" ht="44.25" customHeight="1">
      <c r="A263" s="40"/>
      <c r="B263" s="41"/>
      <c r="C263" s="280" t="s">
        <v>501</v>
      </c>
      <c r="D263" s="280" t="s">
        <v>251</v>
      </c>
      <c r="E263" s="281" t="s">
        <v>502</v>
      </c>
      <c r="F263" s="282" t="s">
        <v>503</v>
      </c>
      <c r="G263" s="283" t="s">
        <v>168</v>
      </c>
      <c r="H263" s="284">
        <v>4</v>
      </c>
      <c r="I263" s="285"/>
      <c r="J263" s="286">
        <f>ROUND(I263*H263,2)</f>
        <v>0</v>
      </c>
      <c r="K263" s="287"/>
      <c r="L263" s="288"/>
      <c r="M263" s="289" t="s">
        <v>19</v>
      </c>
      <c r="N263" s="290" t="s">
        <v>45</v>
      </c>
      <c r="O263" s="86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41" t="s">
        <v>311</v>
      </c>
      <c r="AT263" s="241" t="s">
        <v>251</v>
      </c>
      <c r="AU263" s="241" t="s">
        <v>83</v>
      </c>
      <c r="AY263" s="19" t="s">
        <v>157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9" t="s">
        <v>81</v>
      </c>
      <c r="BK263" s="242">
        <f>ROUND(I263*H263,2)</f>
        <v>0</v>
      </c>
      <c r="BL263" s="19" t="s">
        <v>242</v>
      </c>
      <c r="BM263" s="241" t="s">
        <v>504</v>
      </c>
    </row>
    <row r="264" s="2" customFormat="1">
      <c r="A264" s="40"/>
      <c r="B264" s="41"/>
      <c r="C264" s="42"/>
      <c r="D264" s="243" t="s">
        <v>170</v>
      </c>
      <c r="E264" s="42"/>
      <c r="F264" s="244" t="s">
        <v>491</v>
      </c>
      <c r="G264" s="42"/>
      <c r="H264" s="42"/>
      <c r="I264" s="148"/>
      <c r="J264" s="42"/>
      <c r="K264" s="42"/>
      <c r="L264" s="46"/>
      <c r="M264" s="245"/>
      <c r="N264" s="24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170</v>
      </c>
      <c r="AU264" s="19" t="s">
        <v>83</v>
      </c>
    </row>
    <row r="265" s="13" customFormat="1">
      <c r="A265" s="13"/>
      <c r="B265" s="247"/>
      <c r="C265" s="248"/>
      <c r="D265" s="243" t="s">
        <v>176</v>
      </c>
      <c r="E265" s="249" t="s">
        <v>19</v>
      </c>
      <c r="F265" s="250" t="s">
        <v>505</v>
      </c>
      <c r="G265" s="248"/>
      <c r="H265" s="251">
        <v>4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7" t="s">
        <v>176</v>
      </c>
      <c r="AU265" s="257" t="s">
        <v>83</v>
      </c>
      <c r="AV265" s="13" t="s">
        <v>83</v>
      </c>
      <c r="AW265" s="13" t="s">
        <v>35</v>
      </c>
      <c r="AX265" s="13" t="s">
        <v>81</v>
      </c>
      <c r="AY265" s="257" t="s">
        <v>157</v>
      </c>
    </row>
    <row r="266" s="2" customFormat="1" ht="44.25" customHeight="1">
      <c r="A266" s="40"/>
      <c r="B266" s="41"/>
      <c r="C266" s="280" t="s">
        <v>506</v>
      </c>
      <c r="D266" s="280" t="s">
        <v>251</v>
      </c>
      <c r="E266" s="281" t="s">
        <v>507</v>
      </c>
      <c r="F266" s="282" t="s">
        <v>508</v>
      </c>
      <c r="G266" s="283" t="s">
        <v>168</v>
      </c>
      <c r="H266" s="284">
        <v>1</v>
      </c>
      <c r="I266" s="285"/>
      <c r="J266" s="286">
        <f>ROUND(I266*H266,2)</f>
        <v>0</v>
      </c>
      <c r="K266" s="287"/>
      <c r="L266" s="288"/>
      <c r="M266" s="289" t="s">
        <v>19</v>
      </c>
      <c r="N266" s="290" t="s">
        <v>45</v>
      </c>
      <c r="O266" s="86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41" t="s">
        <v>311</v>
      </c>
      <c r="AT266" s="241" t="s">
        <v>251</v>
      </c>
      <c r="AU266" s="241" t="s">
        <v>83</v>
      </c>
      <c r="AY266" s="19" t="s">
        <v>157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9" t="s">
        <v>81</v>
      </c>
      <c r="BK266" s="242">
        <f>ROUND(I266*H266,2)</f>
        <v>0</v>
      </c>
      <c r="BL266" s="19" t="s">
        <v>242</v>
      </c>
      <c r="BM266" s="241" t="s">
        <v>509</v>
      </c>
    </row>
    <row r="267" s="2" customFormat="1">
      <c r="A267" s="40"/>
      <c r="B267" s="41"/>
      <c r="C267" s="42"/>
      <c r="D267" s="243" t="s">
        <v>170</v>
      </c>
      <c r="E267" s="42"/>
      <c r="F267" s="244" t="s">
        <v>491</v>
      </c>
      <c r="G267" s="42"/>
      <c r="H267" s="42"/>
      <c r="I267" s="148"/>
      <c r="J267" s="42"/>
      <c r="K267" s="42"/>
      <c r="L267" s="46"/>
      <c r="M267" s="245"/>
      <c r="N267" s="246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170</v>
      </c>
      <c r="AU267" s="19" t="s">
        <v>83</v>
      </c>
    </row>
    <row r="268" s="2" customFormat="1" ht="33" customHeight="1">
      <c r="A268" s="40"/>
      <c r="B268" s="41"/>
      <c r="C268" s="229" t="s">
        <v>510</v>
      </c>
      <c r="D268" s="229" t="s">
        <v>160</v>
      </c>
      <c r="E268" s="230" t="s">
        <v>511</v>
      </c>
      <c r="F268" s="231" t="s">
        <v>512</v>
      </c>
      <c r="G268" s="232" t="s">
        <v>168</v>
      </c>
      <c r="H268" s="233">
        <v>3</v>
      </c>
      <c r="I268" s="234"/>
      <c r="J268" s="235">
        <f>ROUND(I268*H268,2)</f>
        <v>0</v>
      </c>
      <c r="K268" s="236"/>
      <c r="L268" s="46"/>
      <c r="M268" s="237" t="s">
        <v>19</v>
      </c>
      <c r="N268" s="238" t="s">
        <v>45</v>
      </c>
      <c r="O268" s="86"/>
      <c r="P268" s="239">
        <f>O268*H268</f>
        <v>0</v>
      </c>
      <c r="Q268" s="239">
        <v>0.00093000000000000005</v>
      </c>
      <c r="R268" s="239">
        <f>Q268*H268</f>
        <v>0.0027899999999999999</v>
      </c>
      <c r="S268" s="239">
        <v>0</v>
      </c>
      <c r="T268" s="240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41" t="s">
        <v>242</v>
      </c>
      <c r="AT268" s="241" t="s">
        <v>160</v>
      </c>
      <c r="AU268" s="241" t="s">
        <v>83</v>
      </c>
      <c r="AY268" s="19" t="s">
        <v>157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9" t="s">
        <v>81</v>
      </c>
      <c r="BK268" s="242">
        <f>ROUND(I268*H268,2)</f>
        <v>0</v>
      </c>
      <c r="BL268" s="19" t="s">
        <v>242</v>
      </c>
      <c r="BM268" s="241" t="s">
        <v>513</v>
      </c>
    </row>
    <row r="269" s="2" customFormat="1" ht="55.5" customHeight="1">
      <c r="A269" s="40"/>
      <c r="B269" s="41"/>
      <c r="C269" s="280" t="s">
        <v>514</v>
      </c>
      <c r="D269" s="280" t="s">
        <v>251</v>
      </c>
      <c r="E269" s="281" t="s">
        <v>515</v>
      </c>
      <c r="F269" s="282" t="s">
        <v>516</v>
      </c>
      <c r="G269" s="283" t="s">
        <v>168</v>
      </c>
      <c r="H269" s="284">
        <v>3</v>
      </c>
      <c r="I269" s="285"/>
      <c r="J269" s="286">
        <f>ROUND(I269*H269,2)</f>
        <v>0</v>
      </c>
      <c r="K269" s="287"/>
      <c r="L269" s="288"/>
      <c r="M269" s="289" t="s">
        <v>19</v>
      </c>
      <c r="N269" s="290" t="s">
        <v>45</v>
      </c>
      <c r="O269" s="86"/>
      <c r="P269" s="239">
        <f>O269*H269</f>
        <v>0</v>
      </c>
      <c r="Q269" s="239">
        <v>0</v>
      </c>
      <c r="R269" s="239">
        <f>Q269*H269</f>
        <v>0</v>
      </c>
      <c r="S269" s="239">
        <v>0</v>
      </c>
      <c r="T269" s="240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41" t="s">
        <v>311</v>
      </c>
      <c r="AT269" s="241" t="s">
        <v>251</v>
      </c>
      <c r="AU269" s="241" t="s">
        <v>83</v>
      </c>
      <c r="AY269" s="19" t="s">
        <v>157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9" t="s">
        <v>81</v>
      </c>
      <c r="BK269" s="242">
        <f>ROUND(I269*H269,2)</f>
        <v>0</v>
      </c>
      <c r="BL269" s="19" t="s">
        <v>242</v>
      </c>
      <c r="BM269" s="241" t="s">
        <v>517</v>
      </c>
    </row>
    <row r="270" s="2" customFormat="1">
      <c r="A270" s="40"/>
      <c r="B270" s="41"/>
      <c r="C270" s="42"/>
      <c r="D270" s="243" t="s">
        <v>170</v>
      </c>
      <c r="E270" s="42"/>
      <c r="F270" s="244" t="s">
        <v>518</v>
      </c>
      <c r="G270" s="42"/>
      <c r="H270" s="42"/>
      <c r="I270" s="148"/>
      <c r="J270" s="42"/>
      <c r="K270" s="42"/>
      <c r="L270" s="46"/>
      <c r="M270" s="245"/>
      <c r="N270" s="246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170</v>
      </c>
      <c r="AU270" s="19" t="s">
        <v>83</v>
      </c>
    </row>
    <row r="271" s="2" customFormat="1" ht="21.75" customHeight="1">
      <c r="A271" s="40"/>
      <c r="B271" s="41"/>
      <c r="C271" s="229" t="s">
        <v>519</v>
      </c>
      <c r="D271" s="229" t="s">
        <v>160</v>
      </c>
      <c r="E271" s="230" t="s">
        <v>520</v>
      </c>
      <c r="F271" s="231" t="s">
        <v>521</v>
      </c>
      <c r="G271" s="232" t="s">
        <v>168</v>
      </c>
      <c r="H271" s="233">
        <v>13</v>
      </c>
      <c r="I271" s="234"/>
      <c r="J271" s="235">
        <f>ROUND(I271*H271,2)</f>
        <v>0</v>
      </c>
      <c r="K271" s="236"/>
      <c r="L271" s="46"/>
      <c r="M271" s="237" t="s">
        <v>19</v>
      </c>
      <c r="N271" s="238" t="s">
        <v>45</v>
      </c>
      <c r="O271" s="86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41" t="s">
        <v>242</v>
      </c>
      <c r="AT271" s="241" t="s">
        <v>160</v>
      </c>
      <c r="AU271" s="241" t="s">
        <v>83</v>
      </c>
      <c r="AY271" s="19" t="s">
        <v>157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9" t="s">
        <v>81</v>
      </c>
      <c r="BK271" s="242">
        <f>ROUND(I271*H271,2)</f>
        <v>0</v>
      </c>
      <c r="BL271" s="19" t="s">
        <v>242</v>
      </c>
      <c r="BM271" s="241" t="s">
        <v>522</v>
      </c>
    </row>
    <row r="272" s="13" customFormat="1">
      <c r="A272" s="13"/>
      <c r="B272" s="247"/>
      <c r="C272" s="248"/>
      <c r="D272" s="243" t="s">
        <v>176</v>
      </c>
      <c r="E272" s="249" t="s">
        <v>19</v>
      </c>
      <c r="F272" s="250" t="s">
        <v>523</v>
      </c>
      <c r="G272" s="248"/>
      <c r="H272" s="251">
        <v>13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7" t="s">
        <v>176</v>
      </c>
      <c r="AU272" s="257" t="s">
        <v>83</v>
      </c>
      <c r="AV272" s="13" t="s">
        <v>83</v>
      </c>
      <c r="AW272" s="13" t="s">
        <v>35</v>
      </c>
      <c r="AX272" s="13" t="s">
        <v>81</v>
      </c>
      <c r="AY272" s="257" t="s">
        <v>157</v>
      </c>
    </row>
    <row r="273" s="2" customFormat="1" ht="21.75" customHeight="1">
      <c r="A273" s="40"/>
      <c r="B273" s="41"/>
      <c r="C273" s="280" t="s">
        <v>524</v>
      </c>
      <c r="D273" s="280" t="s">
        <v>251</v>
      </c>
      <c r="E273" s="281" t="s">
        <v>525</v>
      </c>
      <c r="F273" s="282" t="s">
        <v>526</v>
      </c>
      <c r="G273" s="283" t="s">
        <v>204</v>
      </c>
      <c r="H273" s="284">
        <v>14.300000000000001</v>
      </c>
      <c r="I273" s="285"/>
      <c r="J273" s="286">
        <f>ROUND(I273*H273,2)</f>
        <v>0</v>
      </c>
      <c r="K273" s="287"/>
      <c r="L273" s="288"/>
      <c r="M273" s="289" t="s">
        <v>19</v>
      </c>
      <c r="N273" s="290" t="s">
        <v>45</v>
      </c>
      <c r="O273" s="86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41" t="s">
        <v>311</v>
      </c>
      <c r="AT273" s="241" t="s">
        <v>251</v>
      </c>
      <c r="AU273" s="241" t="s">
        <v>83</v>
      </c>
      <c r="AY273" s="19" t="s">
        <v>157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9" t="s">
        <v>81</v>
      </c>
      <c r="BK273" s="242">
        <f>ROUND(I273*H273,2)</f>
        <v>0</v>
      </c>
      <c r="BL273" s="19" t="s">
        <v>242</v>
      </c>
      <c r="BM273" s="241" t="s">
        <v>527</v>
      </c>
    </row>
    <row r="274" s="2" customFormat="1">
      <c r="A274" s="40"/>
      <c r="B274" s="41"/>
      <c r="C274" s="42"/>
      <c r="D274" s="243" t="s">
        <v>170</v>
      </c>
      <c r="E274" s="42"/>
      <c r="F274" s="244" t="s">
        <v>528</v>
      </c>
      <c r="G274" s="42"/>
      <c r="H274" s="42"/>
      <c r="I274" s="148"/>
      <c r="J274" s="42"/>
      <c r="K274" s="42"/>
      <c r="L274" s="46"/>
      <c r="M274" s="245"/>
      <c r="N274" s="246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170</v>
      </c>
      <c r="AU274" s="19" t="s">
        <v>83</v>
      </c>
    </row>
    <row r="275" s="13" customFormat="1">
      <c r="A275" s="13"/>
      <c r="B275" s="247"/>
      <c r="C275" s="248"/>
      <c r="D275" s="243" t="s">
        <v>176</v>
      </c>
      <c r="E275" s="249" t="s">
        <v>19</v>
      </c>
      <c r="F275" s="250" t="s">
        <v>458</v>
      </c>
      <c r="G275" s="248"/>
      <c r="H275" s="251">
        <v>14.300000000000001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7" t="s">
        <v>176</v>
      </c>
      <c r="AU275" s="257" t="s">
        <v>83</v>
      </c>
      <c r="AV275" s="13" t="s">
        <v>83</v>
      </c>
      <c r="AW275" s="13" t="s">
        <v>35</v>
      </c>
      <c r="AX275" s="13" t="s">
        <v>81</v>
      </c>
      <c r="AY275" s="257" t="s">
        <v>157</v>
      </c>
    </row>
    <row r="276" s="2" customFormat="1" ht="16.5" customHeight="1">
      <c r="A276" s="40"/>
      <c r="B276" s="41"/>
      <c r="C276" s="280" t="s">
        <v>529</v>
      </c>
      <c r="D276" s="280" t="s">
        <v>251</v>
      </c>
      <c r="E276" s="281" t="s">
        <v>530</v>
      </c>
      <c r="F276" s="282" t="s">
        <v>531</v>
      </c>
      <c r="G276" s="283" t="s">
        <v>168</v>
      </c>
      <c r="H276" s="284">
        <v>13</v>
      </c>
      <c r="I276" s="285"/>
      <c r="J276" s="286">
        <f>ROUND(I276*H276,2)</f>
        <v>0</v>
      </c>
      <c r="K276" s="287"/>
      <c r="L276" s="288"/>
      <c r="M276" s="289" t="s">
        <v>19</v>
      </c>
      <c r="N276" s="290" t="s">
        <v>45</v>
      </c>
      <c r="O276" s="86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1" t="s">
        <v>311</v>
      </c>
      <c r="AT276" s="241" t="s">
        <v>251</v>
      </c>
      <c r="AU276" s="241" t="s">
        <v>83</v>
      </c>
      <c r="AY276" s="19" t="s">
        <v>157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9" t="s">
        <v>81</v>
      </c>
      <c r="BK276" s="242">
        <f>ROUND(I276*H276,2)</f>
        <v>0</v>
      </c>
      <c r="BL276" s="19" t="s">
        <v>242</v>
      </c>
      <c r="BM276" s="241" t="s">
        <v>532</v>
      </c>
    </row>
    <row r="277" s="2" customFormat="1" ht="21.75" customHeight="1">
      <c r="A277" s="40"/>
      <c r="B277" s="41"/>
      <c r="C277" s="229" t="s">
        <v>533</v>
      </c>
      <c r="D277" s="229" t="s">
        <v>160</v>
      </c>
      <c r="E277" s="230" t="s">
        <v>534</v>
      </c>
      <c r="F277" s="231" t="s">
        <v>535</v>
      </c>
      <c r="G277" s="232" t="s">
        <v>475</v>
      </c>
      <c r="H277" s="301"/>
      <c r="I277" s="234"/>
      <c r="J277" s="235">
        <f>ROUND(I277*H277,2)</f>
        <v>0</v>
      </c>
      <c r="K277" s="236"/>
      <c r="L277" s="46"/>
      <c r="M277" s="237" t="s">
        <v>19</v>
      </c>
      <c r="N277" s="238" t="s">
        <v>45</v>
      </c>
      <c r="O277" s="86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41" t="s">
        <v>242</v>
      </c>
      <c r="AT277" s="241" t="s">
        <v>160</v>
      </c>
      <c r="AU277" s="241" t="s">
        <v>83</v>
      </c>
      <c r="AY277" s="19" t="s">
        <v>157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9" t="s">
        <v>81</v>
      </c>
      <c r="BK277" s="242">
        <f>ROUND(I277*H277,2)</f>
        <v>0</v>
      </c>
      <c r="BL277" s="19" t="s">
        <v>242</v>
      </c>
      <c r="BM277" s="241" t="s">
        <v>536</v>
      </c>
    </row>
    <row r="278" s="12" customFormat="1" ht="22.8" customHeight="1">
      <c r="A278" s="12"/>
      <c r="B278" s="213"/>
      <c r="C278" s="214"/>
      <c r="D278" s="215" t="s">
        <v>73</v>
      </c>
      <c r="E278" s="227" t="s">
        <v>537</v>
      </c>
      <c r="F278" s="227" t="s">
        <v>538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SUM(P279:P291)</f>
        <v>0</v>
      </c>
      <c r="Q278" s="221"/>
      <c r="R278" s="222">
        <f>SUM(R279:R291)</f>
        <v>0</v>
      </c>
      <c r="S278" s="221"/>
      <c r="T278" s="223">
        <f>SUM(T279:T291)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83</v>
      </c>
      <c r="AT278" s="225" t="s">
        <v>73</v>
      </c>
      <c r="AU278" s="225" t="s">
        <v>81</v>
      </c>
      <c r="AY278" s="224" t="s">
        <v>157</v>
      </c>
      <c r="BK278" s="226">
        <f>SUM(BK279:BK291)</f>
        <v>0</v>
      </c>
    </row>
    <row r="279" s="2" customFormat="1" ht="16.5" customHeight="1">
      <c r="A279" s="40"/>
      <c r="B279" s="41"/>
      <c r="C279" s="229" t="s">
        <v>539</v>
      </c>
      <c r="D279" s="229" t="s">
        <v>160</v>
      </c>
      <c r="E279" s="230" t="s">
        <v>540</v>
      </c>
      <c r="F279" s="231" t="s">
        <v>541</v>
      </c>
      <c r="G279" s="232" t="s">
        <v>174</v>
      </c>
      <c r="H279" s="233">
        <v>1.44</v>
      </c>
      <c r="I279" s="234"/>
      <c r="J279" s="235">
        <f>ROUND(I279*H279,2)</f>
        <v>0</v>
      </c>
      <c r="K279" s="236"/>
      <c r="L279" s="46"/>
      <c r="M279" s="237" t="s">
        <v>19</v>
      </c>
      <c r="N279" s="238" t="s">
        <v>45</v>
      </c>
      <c r="O279" s="86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1" t="s">
        <v>242</v>
      </c>
      <c r="AT279" s="241" t="s">
        <v>160</v>
      </c>
      <c r="AU279" s="241" t="s">
        <v>83</v>
      </c>
      <c r="AY279" s="19" t="s">
        <v>157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9" t="s">
        <v>81</v>
      </c>
      <c r="BK279" s="242">
        <f>ROUND(I279*H279,2)</f>
        <v>0</v>
      </c>
      <c r="BL279" s="19" t="s">
        <v>242</v>
      </c>
      <c r="BM279" s="241" t="s">
        <v>542</v>
      </c>
    </row>
    <row r="280" s="13" customFormat="1">
      <c r="A280" s="13"/>
      <c r="B280" s="247"/>
      <c r="C280" s="248"/>
      <c r="D280" s="243" t="s">
        <v>176</v>
      </c>
      <c r="E280" s="249" t="s">
        <v>19</v>
      </c>
      <c r="F280" s="250" t="s">
        <v>543</v>
      </c>
      <c r="G280" s="248"/>
      <c r="H280" s="251">
        <v>1.44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7" t="s">
        <v>176</v>
      </c>
      <c r="AU280" s="257" t="s">
        <v>83</v>
      </c>
      <c r="AV280" s="13" t="s">
        <v>83</v>
      </c>
      <c r="AW280" s="13" t="s">
        <v>35</v>
      </c>
      <c r="AX280" s="13" t="s">
        <v>74</v>
      </c>
      <c r="AY280" s="257" t="s">
        <v>157</v>
      </c>
    </row>
    <row r="281" s="14" customFormat="1">
      <c r="A281" s="14"/>
      <c r="B281" s="258"/>
      <c r="C281" s="259"/>
      <c r="D281" s="243" t="s">
        <v>176</v>
      </c>
      <c r="E281" s="260" t="s">
        <v>19</v>
      </c>
      <c r="F281" s="261" t="s">
        <v>183</v>
      </c>
      <c r="G281" s="259"/>
      <c r="H281" s="262">
        <v>1.44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8" t="s">
        <v>176</v>
      </c>
      <c r="AU281" s="268" t="s">
        <v>83</v>
      </c>
      <c r="AV281" s="14" t="s">
        <v>164</v>
      </c>
      <c r="AW281" s="14" t="s">
        <v>35</v>
      </c>
      <c r="AX281" s="14" t="s">
        <v>81</v>
      </c>
      <c r="AY281" s="268" t="s">
        <v>157</v>
      </c>
    </row>
    <row r="282" s="2" customFormat="1" ht="21.75" customHeight="1">
      <c r="A282" s="40"/>
      <c r="B282" s="41"/>
      <c r="C282" s="229" t="s">
        <v>544</v>
      </c>
      <c r="D282" s="229" t="s">
        <v>160</v>
      </c>
      <c r="E282" s="230" t="s">
        <v>545</v>
      </c>
      <c r="F282" s="231" t="s">
        <v>546</v>
      </c>
      <c r="G282" s="232" t="s">
        <v>168</v>
      </c>
      <c r="H282" s="233">
        <v>1</v>
      </c>
      <c r="I282" s="234"/>
      <c r="J282" s="235">
        <f>ROUND(I282*H282,2)</f>
        <v>0</v>
      </c>
      <c r="K282" s="236"/>
      <c r="L282" s="46"/>
      <c r="M282" s="237" t="s">
        <v>19</v>
      </c>
      <c r="N282" s="238" t="s">
        <v>45</v>
      </c>
      <c r="O282" s="86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41" t="s">
        <v>242</v>
      </c>
      <c r="AT282" s="241" t="s">
        <v>160</v>
      </c>
      <c r="AU282" s="241" t="s">
        <v>83</v>
      </c>
      <c r="AY282" s="19" t="s">
        <v>157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9" t="s">
        <v>81</v>
      </c>
      <c r="BK282" s="242">
        <f>ROUND(I282*H282,2)</f>
        <v>0</v>
      </c>
      <c r="BL282" s="19" t="s">
        <v>242</v>
      </c>
      <c r="BM282" s="241" t="s">
        <v>547</v>
      </c>
    </row>
    <row r="283" s="2" customFormat="1" ht="21.75" customHeight="1">
      <c r="A283" s="40"/>
      <c r="B283" s="41"/>
      <c r="C283" s="229" t="s">
        <v>548</v>
      </c>
      <c r="D283" s="229" t="s">
        <v>160</v>
      </c>
      <c r="E283" s="230" t="s">
        <v>549</v>
      </c>
      <c r="F283" s="231" t="s">
        <v>550</v>
      </c>
      <c r="G283" s="232" t="s">
        <v>168</v>
      </c>
      <c r="H283" s="233">
        <v>3</v>
      </c>
      <c r="I283" s="234"/>
      <c r="J283" s="235">
        <f>ROUND(I283*H283,2)</f>
        <v>0</v>
      </c>
      <c r="K283" s="236"/>
      <c r="L283" s="46"/>
      <c r="M283" s="237" t="s">
        <v>19</v>
      </c>
      <c r="N283" s="238" t="s">
        <v>45</v>
      </c>
      <c r="O283" s="86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41" t="s">
        <v>242</v>
      </c>
      <c r="AT283" s="241" t="s">
        <v>160</v>
      </c>
      <c r="AU283" s="241" t="s">
        <v>83</v>
      </c>
      <c r="AY283" s="19" t="s">
        <v>157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9" t="s">
        <v>81</v>
      </c>
      <c r="BK283" s="242">
        <f>ROUND(I283*H283,2)</f>
        <v>0</v>
      </c>
      <c r="BL283" s="19" t="s">
        <v>242</v>
      </c>
      <c r="BM283" s="241" t="s">
        <v>551</v>
      </c>
    </row>
    <row r="284" s="2" customFormat="1" ht="21.75" customHeight="1">
      <c r="A284" s="40"/>
      <c r="B284" s="41"/>
      <c r="C284" s="280" t="s">
        <v>552</v>
      </c>
      <c r="D284" s="280" t="s">
        <v>251</v>
      </c>
      <c r="E284" s="281" t="s">
        <v>553</v>
      </c>
      <c r="F284" s="282" t="s">
        <v>554</v>
      </c>
      <c r="G284" s="283" t="s">
        <v>168</v>
      </c>
      <c r="H284" s="284">
        <v>3</v>
      </c>
      <c r="I284" s="285"/>
      <c r="J284" s="286">
        <f>ROUND(I284*H284,2)</f>
        <v>0</v>
      </c>
      <c r="K284" s="287"/>
      <c r="L284" s="288"/>
      <c r="M284" s="289" t="s">
        <v>19</v>
      </c>
      <c r="N284" s="290" t="s">
        <v>45</v>
      </c>
      <c r="O284" s="86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41" t="s">
        <v>311</v>
      </c>
      <c r="AT284" s="241" t="s">
        <v>251</v>
      </c>
      <c r="AU284" s="241" t="s">
        <v>83</v>
      </c>
      <c r="AY284" s="19" t="s">
        <v>157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9" t="s">
        <v>81</v>
      </c>
      <c r="BK284" s="242">
        <f>ROUND(I284*H284,2)</f>
        <v>0</v>
      </c>
      <c r="BL284" s="19" t="s">
        <v>242</v>
      </c>
      <c r="BM284" s="241" t="s">
        <v>555</v>
      </c>
    </row>
    <row r="285" s="2" customFormat="1">
      <c r="A285" s="40"/>
      <c r="B285" s="41"/>
      <c r="C285" s="42"/>
      <c r="D285" s="243" t="s">
        <v>170</v>
      </c>
      <c r="E285" s="42"/>
      <c r="F285" s="244" t="s">
        <v>556</v>
      </c>
      <c r="G285" s="42"/>
      <c r="H285" s="42"/>
      <c r="I285" s="148"/>
      <c r="J285" s="42"/>
      <c r="K285" s="42"/>
      <c r="L285" s="46"/>
      <c r="M285" s="245"/>
      <c r="N285" s="246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170</v>
      </c>
      <c r="AU285" s="19" t="s">
        <v>83</v>
      </c>
    </row>
    <row r="286" s="2" customFormat="1" ht="21.75" customHeight="1">
      <c r="A286" s="40"/>
      <c r="B286" s="41"/>
      <c r="C286" s="280" t="s">
        <v>557</v>
      </c>
      <c r="D286" s="280" t="s">
        <v>251</v>
      </c>
      <c r="E286" s="281" t="s">
        <v>558</v>
      </c>
      <c r="F286" s="282" t="s">
        <v>559</v>
      </c>
      <c r="G286" s="283" t="s">
        <v>168</v>
      </c>
      <c r="H286" s="284">
        <v>3</v>
      </c>
      <c r="I286" s="285"/>
      <c r="J286" s="286">
        <f>ROUND(I286*H286,2)</f>
        <v>0</v>
      </c>
      <c r="K286" s="287"/>
      <c r="L286" s="288"/>
      <c r="M286" s="289" t="s">
        <v>19</v>
      </c>
      <c r="N286" s="290" t="s">
        <v>45</v>
      </c>
      <c r="O286" s="86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1" t="s">
        <v>311</v>
      </c>
      <c r="AT286" s="241" t="s">
        <v>251</v>
      </c>
      <c r="AU286" s="241" t="s">
        <v>83</v>
      </c>
      <c r="AY286" s="19" t="s">
        <v>157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9" t="s">
        <v>81</v>
      </c>
      <c r="BK286" s="242">
        <f>ROUND(I286*H286,2)</f>
        <v>0</v>
      </c>
      <c r="BL286" s="19" t="s">
        <v>242</v>
      </c>
      <c r="BM286" s="241" t="s">
        <v>560</v>
      </c>
    </row>
    <row r="287" s="2" customFormat="1" ht="16.5" customHeight="1">
      <c r="A287" s="40"/>
      <c r="B287" s="41"/>
      <c r="C287" s="229" t="s">
        <v>561</v>
      </c>
      <c r="D287" s="229" t="s">
        <v>160</v>
      </c>
      <c r="E287" s="230" t="s">
        <v>562</v>
      </c>
      <c r="F287" s="231" t="s">
        <v>563</v>
      </c>
      <c r="G287" s="232" t="s">
        <v>168</v>
      </c>
      <c r="H287" s="233">
        <v>2</v>
      </c>
      <c r="I287" s="234"/>
      <c r="J287" s="235">
        <f>ROUND(I287*H287,2)</f>
        <v>0</v>
      </c>
      <c r="K287" s="236"/>
      <c r="L287" s="46"/>
      <c r="M287" s="237" t="s">
        <v>19</v>
      </c>
      <c r="N287" s="238" t="s">
        <v>45</v>
      </c>
      <c r="O287" s="86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41" t="s">
        <v>242</v>
      </c>
      <c r="AT287" s="241" t="s">
        <v>160</v>
      </c>
      <c r="AU287" s="241" t="s">
        <v>83</v>
      </c>
      <c r="AY287" s="19" t="s">
        <v>157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9" t="s">
        <v>81</v>
      </c>
      <c r="BK287" s="242">
        <f>ROUND(I287*H287,2)</f>
        <v>0</v>
      </c>
      <c r="BL287" s="19" t="s">
        <v>242</v>
      </c>
      <c r="BM287" s="241" t="s">
        <v>564</v>
      </c>
    </row>
    <row r="288" s="2" customFormat="1" ht="16.5" customHeight="1">
      <c r="A288" s="40"/>
      <c r="B288" s="41"/>
      <c r="C288" s="280" t="s">
        <v>565</v>
      </c>
      <c r="D288" s="280" t="s">
        <v>251</v>
      </c>
      <c r="E288" s="281" t="s">
        <v>566</v>
      </c>
      <c r="F288" s="282" t="s">
        <v>567</v>
      </c>
      <c r="G288" s="283" t="s">
        <v>168</v>
      </c>
      <c r="H288" s="284">
        <v>2</v>
      </c>
      <c r="I288" s="285"/>
      <c r="J288" s="286">
        <f>ROUND(I288*H288,2)</f>
        <v>0</v>
      </c>
      <c r="K288" s="287"/>
      <c r="L288" s="288"/>
      <c r="M288" s="289" t="s">
        <v>19</v>
      </c>
      <c r="N288" s="290" t="s">
        <v>45</v>
      </c>
      <c r="O288" s="86"/>
      <c r="P288" s="239">
        <f>O288*H288</f>
        <v>0</v>
      </c>
      <c r="Q288" s="239">
        <v>0</v>
      </c>
      <c r="R288" s="239">
        <f>Q288*H288</f>
        <v>0</v>
      </c>
      <c r="S288" s="239">
        <v>0</v>
      </c>
      <c r="T288" s="24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41" t="s">
        <v>311</v>
      </c>
      <c r="AT288" s="241" t="s">
        <v>251</v>
      </c>
      <c r="AU288" s="241" t="s">
        <v>83</v>
      </c>
      <c r="AY288" s="19" t="s">
        <v>157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9" t="s">
        <v>81</v>
      </c>
      <c r="BK288" s="242">
        <f>ROUND(I288*H288,2)</f>
        <v>0</v>
      </c>
      <c r="BL288" s="19" t="s">
        <v>242</v>
      </c>
      <c r="BM288" s="241" t="s">
        <v>568</v>
      </c>
    </row>
    <row r="289" s="2" customFormat="1" ht="21.75" customHeight="1">
      <c r="A289" s="40"/>
      <c r="B289" s="41"/>
      <c r="C289" s="229" t="s">
        <v>569</v>
      </c>
      <c r="D289" s="229" t="s">
        <v>160</v>
      </c>
      <c r="E289" s="230" t="s">
        <v>570</v>
      </c>
      <c r="F289" s="231" t="s">
        <v>571</v>
      </c>
      <c r="G289" s="232" t="s">
        <v>572</v>
      </c>
      <c r="H289" s="233">
        <v>50</v>
      </c>
      <c r="I289" s="234"/>
      <c r="J289" s="235">
        <f>ROUND(I289*H289,2)</f>
        <v>0</v>
      </c>
      <c r="K289" s="236"/>
      <c r="L289" s="46"/>
      <c r="M289" s="237" t="s">
        <v>19</v>
      </c>
      <c r="N289" s="238" t="s">
        <v>45</v>
      </c>
      <c r="O289" s="86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41" t="s">
        <v>242</v>
      </c>
      <c r="AT289" s="241" t="s">
        <v>160</v>
      </c>
      <c r="AU289" s="241" t="s">
        <v>83</v>
      </c>
      <c r="AY289" s="19" t="s">
        <v>157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9" t="s">
        <v>81</v>
      </c>
      <c r="BK289" s="242">
        <f>ROUND(I289*H289,2)</f>
        <v>0</v>
      </c>
      <c r="BL289" s="19" t="s">
        <v>242</v>
      </c>
      <c r="BM289" s="241" t="s">
        <v>573</v>
      </c>
    </row>
    <row r="290" s="2" customFormat="1" ht="16.5" customHeight="1">
      <c r="A290" s="40"/>
      <c r="B290" s="41"/>
      <c r="C290" s="229" t="s">
        <v>574</v>
      </c>
      <c r="D290" s="229" t="s">
        <v>160</v>
      </c>
      <c r="E290" s="230" t="s">
        <v>575</v>
      </c>
      <c r="F290" s="231" t="s">
        <v>576</v>
      </c>
      <c r="G290" s="232" t="s">
        <v>168</v>
      </c>
      <c r="H290" s="233">
        <v>1</v>
      </c>
      <c r="I290" s="234"/>
      <c r="J290" s="235">
        <f>ROUND(I290*H290,2)</f>
        <v>0</v>
      </c>
      <c r="K290" s="236"/>
      <c r="L290" s="46"/>
      <c r="M290" s="237" t="s">
        <v>19</v>
      </c>
      <c r="N290" s="238" t="s">
        <v>45</v>
      </c>
      <c r="O290" s="86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41" t="s">
        <v>242</v>
      </c>
      <c r="AT290" s="241" t="s">
        <v>160</v>
      </c>
      <c r="AU290" s="241" t="s">
        <v>83</v>
      </c>
      <c r="AY290" s="19" t="s">
        <v>157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9" t="s">
        <v>81</v>
      </c>
      <c r="BK290" s="242">
        <f>ROUND(I290*H290,2)</f>
        <v>0</v>
      </c>
      <c r="BL290" s="19" t="s">
        <v>242</v>
      </c>
      <c r="BM290" s="241" t="s">
        <v>577</v>
      </c>
    </row>
    <row r="291" s="2" customFormat="1" ht="33" customHeight="1">
      <c r="A291" s="40"/>
      <c r="B291" s="41"/>
      <c r="C291" s="229" t="s">
        <v>578</v>
      </c>
      <c r="D291" s="229" t="s">
        <v>160</v>
      </c>
      <c r="E291" s="230" t="s">
        <v>579</v>
      </c>
      <c r="F291" s="231" t="s">
        <v>580</v>
      </c>
      <c r="G291" s="232" t="s">
        <v>475</v>
      </c>
      <c r="H291" s="301"/>
      <c r="I291" s="234"/>
      <c r="J291" s="235">
        <f>ROUND(I291*H291,2)</f>
        <v>0</v>
      </c>
      <c r="K291" s="236"/>
      <c r="L291" s="46"/>
      <c r="M291" s="237" t="s">
        <v>19</v>
      </c>
      <c r="N291" s="238" t="s">
        <v>45</v>
      </c>
      <c r="O291" s="86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41" t="s">
        <v>242</v>
      </c>
      <c r="AT291" s="241" t="s">
        <v>160</v>
      </c>
      <c r="AU291" s="241" t="s">
        <v>83</v>
      </c>
      <c r="AY291" s="19" t="s">
        <v>157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9" t="s">
        <v>81</v>
      </c>
      <c r="BK291" s="242">
        <f>ROUND(I291*H291,2)</f>
        <v>0</v>
      </c>
      <c r="BL291" s="19" t="s">
        <v>242</v>
      </c>
      <c r="BM291" s="241" t="s">
        <v>581</v>
      </c>
    </row>
    <row r="292" s="12" customFormat="1" ht="22.8" customHeight="1">
      <c r="A292" s="12"/>
      <c r="B292" s="213"/>
      <c r="C292" s="214"/>
      <c r="D292" s="215" t="s">
        <v>73</v>
      </c>
      <c r="E292" s="227" t="s">
        <v>582</v>
      </c>
      <c r="F292" s="227" t="s">
        <v>583</v>
      </c>
      <c r="G292" s="214"/>
      <c r="H292" s="214"/>
      <c r="I292" s="217"/>
      <c r="J292" s="228">
        <f>BK292</f>
        <v>0</v>
      </c>
      <c r="K292" s="214"/>
      <c r="L292" s="219"/>
      <c r="M292" s="220"/>
      <c r="N292" s="221"/>
      <c r="O292" s="221"/>
      <c r="P292" s="222">
        <f>SUM(P293:P299)</f>
        <v>0</v>
      </c>
      <c r="Q292" s="221"/>
      <c r="R292" s="222">
        <f>SUM(R293:R299)</f>
        <v>0.43257060000000003</v>
      </c>
      <c r="S292" s="221"/>
      <c r="T292" s="223">
        <f>SUM(T293:T299)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4" t="s">
        <v>83</v>
      </c>
      <c r="AT292" s="225" t="s">
        <v>73</v>
      </c>
      <c r="AU292" s="225" t="s">
        <v>81</v>
      </c>
      <c r="AY292" s="224" t="s">
        <v>157</v>
      </c>
      <c r="BK292" s="226">
        <f>SUM(BK293:BK299)</f>
        <v>0</v>
      </c>
    </row>
    <row r="293" s="2" customFormat="1" ht="21.75" customHeight="1">
      <c r="A293" s="40"/>
      <c r="B293" s="41"/>
      <c r="C293" s="229" t="s">
        <v>584</v>
      </c>
      <c r="D293" s="229" t="s">
        <v>160</v>
      </c>
      <c r="E293" s="230" t="s">
        <v>585</v>
      </c>
      <c r="F293" s="231" t="s">
        <v>586</v>
      </c>
      <c r="G293" s="232" t="s">
        <v>174</v>
      </c>
      <c r="H293" s="233">
        <v>5</v>
      </c>
      <c r="I293" s="234"/>
      <c r="J293" s="235">
        <f>ROUND(I293*H293,2)</f>
        <v>0</v>
      </c>
      <c r="K293" s="236"/>
      <c r="L293" s="46"/>
      <c r="M293" s="237" t="s">
        <v>19</v>
      </c>
      <c r="N293" s="238" t="s">
        <v>45</v>
      </c>
      <c r="O293" s="86"/>
      <c r="P293" s="239">
        <f>O293*H293</f>
        <v>0</v>
      </c>
      <c r="Q293" s="239">
        <v>6.0000000000000002E-05</v>
      </c>
      <c r="R293" s="239">
        <f>Q293*H293</f>
        <v>0.00030000000000000003</v>
      </c>
      <c r="S293" s="239">
        <v>0</v>
      </c>
      <c r="T293" s="240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41" t="s">
        <v>242</v>
      </c>
      <c r="AT293" s="241" t="s">
        <v>160</v>
      </c>
      <c r="AU293" s="241" t="s">
        <v>83</v>
      </c>
      <c r="AY293" s="19" t="s">
        <v>157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9" t="s">
        <v>81</v>
      </c>
      <c r="BK293" s="242">
        <f>ROUND(I293*H293,2)</f>
        <v>0</v>
      </c>
      <c r="BL293" s="19" t="s">
        <v>242</v>
      </c>
      <c r="BM293" s="241" t="s">
        <v>587</v>
      </c>
    </row>
    <row r="294" s="2" customFormat="1" ht="33" customHeight="1">
      <c r="A294" s="40"/>
      <c r="B294" s="41"/>
      <c r="C294" s="229" t="s">
        <v>588</v>
      </c>
      <c r="D294" s="229" t="s">
        <v>160</v>
      </c>
      <c r="E294" s="230" t="s">
        <v>589</v>
      </c>
      <c r="F294" s="231" t="s">
        <v>590</v>
      </c>
      <c r="G294" s="232" t="s">
        <v>174</v>
      </c>
      <c r="H294" s="233">
        <v>322.58999999999997</v>
      </c>
      <c r="I294" s="234"/>
      <c r="J294" s="235">
        <f>ROUND(I294*H294,2)</f>
        <v>0</v>
      </c>
      <c r="K294" s="236"/>
      <c r="L294" s="46"/>
      <c r="M294" s="237" t="s">
        <v>19</v>
      </c>
      <c r="N294" s="238" t="s">
        <v>45</v>
      </c>
      <c r="O294" s="86"/>
      <c r="P294" s="239">
        <f>O294*H294</f>
        <v>0</v>
      </c>
      <c r="Q294" s="239">
        <v>0.00029999999999999997</v>
      </c>
      <c r="R294" s="239">
        <f>Q294*H294</f>
        <v>0.096776999999999988</v>
      </c>
      <c r="S294" s="239">
        <v>0</v>
      </c>
      <c r="T294" s="24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41" t="s">
        <v>242</v>
      </c>
      <c r="AT294" s="241" t="s">
        <v>160</v>
      </c>
      <c r="AU294" s="241" t="s">
        <v>83</v>
      </c>
      <c r="AY294" s="19" t="s">
        <v>157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9" t="s">
        <v>81</v>
      </c>
      <c r="BK294" s="242">
        <f>ROUND(I294*H294,2)</f>
        <v>0</v>
      </c>
      <c r="BL294" s="19" t="s">
        <v>242</v>
      </c>
      <c r="BM294" s="241" t="s">
        <v>591</v>
      </c>
    </row>
    <row r="295" s="2" customFormat="1" ht="33" customHeight="1">
      <c r="A295" s="40"/>
      <c r="B295" s="41"/>
      <c r="C295" s="229" t="s">
        <v>592</v>
      </c>
      <c r="D295" s="229" t="s">
        <v>160</v>
      </c>
      <c r="E295" s="230" t="s">
        <v>593</v>
      </c>
      <c r="F295" s="231" t="s">
        <v>594</v>
      </c>
      <c r="G295" s="232" t="s">
        <v>174</v>
      </c>
      <c r="H295" s="233">
        <v>322.58999999999997</v>
      </c>
      <c r="I295" s="234"/>
      <c r="J295" s="235">
        <f>ROUND(I295*H295,2)</f>
        <v>0</v>
      </c>
      <c r="K295" s="236"/>
      <c r="L295" s="46"/>
      <c r="M295" s="237" t="s">
        <v>19</v>
      </c>
      <c r="N295" s="238" t="s">
        <v>45</v>
      </c>
      <c r="O295" s="86"/>
      <c r="P295" s="239">
        <f>O295*H295</f>
        <v>0</v>
      </c>
      <c r="Q295" s="239">
        <v>0.00023000000000000001</v>
      </c>
      <c r="R295" s="239">
        <f>Q295*H295</f>
        <v>0.074195700000000003</v>
      </c>
      <c r="S295" s="239">
        <v>0</v>
      </c>
      <c r="T295" s="24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41" t="s">
        <v>242</v>
      </c>
      <c r="AT295" s="241" t="s">
        <v>160</v>
      </c>
      <c r="AU295" s="241" t="s">
        <v>83</v>
      </c>
      <c r="AY295" s="19" t="s">
        <v>157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9" t="s">
        <v>81</v>
      </c>
      <c r="BK295" s="242">
        <f>ROUND(I295*H295,2)</f>
        <v>0</v>
      </c>
      <c r="BL295" s="19" t="s">
        <v>242</v>
      </c>
      <c r="BM295" s="241" t="s">
        <v>595</v>
      </c>
    </row>
    <row r="296" s="2" customFormat="1" ht="33" customHeight="1">
      <c r="A296" s="40"/>
      <c r="B296" s="41"/>
      <c r="C296" s="229" t="s">
        <v>596</v>
      </c>
      <c r="D296" s="229" t="s">
        <v>160</v>
      </c>
      <c r="E296" s="230" t="s">
        <v>597</v>
      </c>
      <c r="F296" s="231" t="s">
        <v>598</v>
      </c>
      <c r="G296" s="232" t="s">
        <v>174</v>
      </c>
      <c r="H296" s="233">
        <v>322.58999999999997</v>
      </c>
      <c r="I296" s="234"/>
      <c r="J296" s="235">
        <f>ROUND(I296*H296,2)</f>
        <v>0</v>
      </c>
      <c r="K296" s="236"/>
      <c r="L296" s="46"/>
      <c r="M296" s="237" t="s">
        <v>19</v>
      </c>
      <c r="N296" s="238" t="s">
        <v>45</v>
      </c>
      <c r="O296" s="86"/>
      <c r="P296" s="239">
        <f>O296*H296</f>
        <v>0</v>
      </c>
      <c r="Q296" s="239">
        <v>0.00073999999999999999</v>
      </c>
      <c r="R296" s="239">
        <f>Q296*H296</f>
        <v>0.23871659999999997</v>
      </c>
      <c r="S296" s="239">
        <v>0</v>
      </c>
      <c r="T296" s="24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41" t="s">
        <v>242</v>
      </c>
      <c r="AT296" s="241" t="s">
        <v>160</v>
      </c>
      <c r="AU296" s="241" t="s">
        <v>83</v>
      </c>
      <c r="AY296" s="19" t="s">
        <v>157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9" t="s">
        <v>81</v>
      </c>
      <c r="BK296" s="242">
        <f>ROUND(I296*H296,2)</f>
        <v>0</v>
      </c>
      <c r="BL296" s="19" t="s">
        <v>242</v>
      </c>
      <c r="BM296" s="241" t="s">
        <v>599</v>
      </c>
    </row>
    <row r="297" s="2" customFormat="1" ht="44.25" customHeight="1">
      <c r="A297" s="40"/>
      <c r="B297" s="41"/>
      <c r="C297" s="229" t="s">
        <v>600</v>
      </c>
      <c r="D297" s="229" t="s">
        <v>160</v>
      </c>
      <c r="E297" s="230" t="s">
        <v>601</v>
      </c>
      <c r="F297" s="231" t="s">
        <v>602</v>
      </c>
      <c r="G297" s="232" t="s">
        <v>174</v>
      </c>
      <c r="H297" s="233">
        <v>322.58999999999997</v>
      </c>
      <c r="I297" s="234"/>
      <c r="J297" s="235">
        <f>ROUND(I297*H297,2)</f>
        <v>0</v>
      </c>
      <c r="K297" s="236"/>
      <c r="L297" s="46"/>
      <c r="M297" s="237" t="s">
        <v>19</v>
      </c>
      <c r="N297" s="238" t="s">
        <v>45</v>
      </c>
      <c r="O297" s="86"/>
      <c r="P297" s="239">
        <f>O297*H297</f>
        <v>0</v>
      </c>
      <c r="Q297" s="239">
        <v>5.0000000000000002E-05</v>
      </c>
      <c r="R297" s="239">
        <f>Q297*H297</f>
        <v>0.016129499999999998</v>
      </c>
      <c r="S297" s="239">
        <v>0</v>
      </c>
      <c r="T297" s="24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41" t="s">
        <v>242</v>
      </c>
      <c r="AT297" s="241" t="s">
        <v>160</v>
      </c>
      <c r="AU297" s="241" t="s">
        <v>83</v>
      </c>
      <c r="AY297" s="19" t="s">
        <v>157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9" t="s">
        <v>81</v>
      </c>
      <c r="BK297" s="242">
        <f>ROUND(I297*H297,2)</f>
        <v>0</v>
      </c>
      <c r="BL297" s="19" t="s">
        <v>242</v>
      </c>
      <c r="BM297" s="241" t="s">
        <v>603</v>
      </c>
    </row>
    <row r="298" s="2" customFormat="1" ht="33" customHeight="1">
      <c r="A298" s="40"/>
      <c r="B298" s="41"/>
      <c r="C298" s="229" t="s">
        <v>604</v>
      </c>
      <c r="D298" s="229" t="s">
        <v>160</v>
      </c>
      <c r="E298" s="230" t="s">
        <v>605</v>
      </c>
      <c r="F298" s="231" t="s">
        <v>606</v>
      </c>
      <c r="G298" s="232" t="s">
        <v>174</v>
      </c>
      <c r="H298" s="233">
        <v>322.58999999999997</v>
      </c>
      <c r="I298" s="234"/>
      <c r="J298" s="235">
        <f>ROUND(I298*H298,2)</f>
        <v>0</v>
      </c>
      <c r="K298" s="236"/>
      <c r="L298" s="46"/>
      <c r="M298" s="237" t="s">
        <v>19</v>
      </c>
      <c r="N298" s="238" t="s">
        <v>45</v>
      </c>
      <c r="O298" s="86"/>
      <c r="P298" s="239">
        <f>O298*H298</f>
        <v>0</v>
      </c>
      <c r="Q298" s="239">
        <v>0</v>
      </c>
      <c r="R298" s="239">
        <f>Q298*H298</f>
        <v>0</v>
      </c>
      <c r="S298" s="239">
        <v>0</v>
      </c>
      <c r="T298" s="240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1" t="s">
        <v>242</v>
      </c>
      <c r="AT298" s="241" t="s">
        <v>160</v>
      </c>
      <c r="AU298" s="241" t="s">
        <v>83</v>
      </c>
      <c r="AY298" s="19" t="s">
        <v>157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9" t="s">
        <v>81</v>
      </c>
      <c r="BK298" s="242">
        <f>ROUND(I298*H298,2)</f>
        <v>0</v>
      </c>
      <c r="BL298" s="19" t="s">
        <v>242</v>
      </c>
      <c r="BM298" s="241" t="s">
        <v>607</v>
      </c>
    </row>
    <row r="299" s="2" customFormat="1" ht="33" customHeight="1">
      <c r="A299" s="40"/>
      <c r="B299" s="41"/>
      <c r="C299" s="229" t="s">
        <v>608</v>
      </c>
      <c r="D299" s="229" t="s">
        <v>160</v>
      </c>
      <c r="E299" s="230" t="s">
        <v>609</v>
      </c>
      <c r="F299" s="231" t="s">
        <v>610</v>
      </c>
      <c r="G299" s="232" t="s">
        <v>174</v>
      </c>
      <c r="H299" s="233">
        <v>322.58999999999997</v>
      </c>
      <c r="I299" s="234"/>
      <c r="J299" s="235">
        <f>ROUND(I299*H299,2)</f>
        <v>0</v>
      </c>
      <c r="K299" s="236"/>
      <c r="L299" s="46"/>
      <c r="M299" s="237" t="s">
        <v>19</v>
      </c>
      <c r="N299" s="238" t="s">
        <v>45</v>
      </c>
      <c r="O299" s="86"/>
      <c r="P299" s="239">
        <f>O299*H299</f>
        <v>0</v>
      </c>
      <c r="Q299" s="239">
        <v>2.0000000000000002E-05</v>
      </c>
      <c r="R299" s="239">
        <f>Q299*H299</f>
        <v>0.0064517999999999997</v>
      </c>
      <c r="S299" s="239">
        <v>0</v>
      </c>
      <c r="T299" s="24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41" t="s">
        <v>242</v>
      </c>
      <c r="AT299" s="241" t="s">
        <v>160</v>
      </c>
      <c r="AU299" s="241" t="s">
        <v>83</v>
      </c>
      <c r="AY299" s="19" t="s">
        <v>157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9" t="s">
        <v>81</v>
      </c>
      <c r="BK299" s="242">
        <f>ROUND(I299*H299,2)</f>
        <v>0</v>
      </c>
      <c r="BL299" s="19" t="s">
        <v>242</v>
      </c>
      <c r="BM299" s="241" t="s">
        <v>611</v>
      </c>
    </row>
    <row r="300" s="12" customFormat="1" ht="22.8" customHeight="1">
      <c r="A300" s="12"/>
      <c r="B300" s="213"/>
      <c r="C300" s="214"/>
      <c r="D300" s="215" t="s">
        <v>73</v>
      </c>
      <c r="E300" s="227" t="s">
        <v>612</v>
      </c>
      <c r="F300" s="227" t="s">
        <v>613</v>
      </c>
      <c r="G300" s="214"/>
      <c r="H300" s="214"/>
      <c r="I300" s="217"/>
      <c r="J300" s="228">
        <f>BK300</f>
        <v>0</v>
      </c>
      <c r="K300" s="214"/>
      <c r="L300" s="219"/>
      <c r="M300" s="220"/>
      <c r="N300" s="221"/>
      <c r="O300" s="221"/>
      <c r="P300" s="222">
        <f>SUM(P301:P307)</f>
        <v>0</v>
      </c>
      <c r="Q300" s="221"/>
      <c r="R300" s="222">
        <f>SUM(R301:R307)</f>
        <v>0.0088399999999999989</v>
      </c>
      <c r="S300" s="221"/>
      <c r="T300" s="223">
        <f>SUM(T301:T307)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4" t="s">
        <v>83</v>
      </c>
      <c r="AT300" s="225" t="s">
        <v>73</v>
      </c>
      <c r="AU300" s="225" t="s">
        <v>81</v>
      </c>
      <c r="AY300" s="224" t="s">
        <v>157</v>
      </c>
      <c r="BK300" s="226">
        <f>SUM(BK301:BK307)</f>
        <v>0</v>
      </c>
    </row>
    <row r="301" s="2" customFormat="1" ht="33" customHeight="1">
      <c r="A301" s="40"/>
      <c r="B301" s="41"/>
      <c r="C301" s="229" t="s">
        <v>614</v>
      </c>
      <c r="D301" s="229" t="s">
        <v>160</v>
      </c>
      <c r="E301" s="230" t="s">
        <v>615</v>
      </c>
      <c r="F301" s="231" t="s">
        <v>616</v>
      </c>
      <c r="G301" s="232" t="s">
        <v>174</v>
      </c>
      <c r="H301" s="233">
        <v>6.7999999999999998</v>
      </c>
      <c r="I301" s="234"/>
      <c r="J301" s="235">
        <f>ROUND(I301*H301,2)</f>
        <v>0</v>
      </c>
      <c r="K301" s="236"/>
      <c r="L301" s="46"/>
      <c r="M301" s="237" t="s">
        <v>19</v>
      </c>
      <c r="N301" s="238" t="s">
        <v>45</v>
      </c>
      <c r="O301" s="86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41" t="s">
        <v>242</v>
      </c>
      <c r="AT301" s="241" t="s">
        <v>160</v>
      </c>
      <c r="AU301" s="241" t="s">
        <v>83</v>
      </c>
      <c r="AY301" s="19" t="s">
        <v>157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9" t="s">
        <v>81</v>
      </c>
      <c r="BK301" s="242">
        <f>ROUND(I301*H301,2)</f>
        <v>0</v>
      </c>
      <c r="BL301" s="19" t="s">
        <v>242</v>
      </c>
      <c r="BM301" s="241" t="s">
        <v>617</v>
      </c>
    </row>
    <row r="302" s="16" customFormat="1">
      <c r="A302" s="16"/>
      <c r="B302" s="291"/>
      <c r="C302" s="292"/>
      <c r="D302" s="243" t="s">
        <v>176</v>
      </c>
      <c r="E302" s="293" t="s">
        <v>19</v>
      </c>
      <c r="F302" s="294" t="s">
        <v>618</v>
      </c>
      <c r="G302" s="292"/>
      <c r="H302" s="293" t="s">
        <v>19</v>
      </c>
      <c r="I302" s="295"/>
      <c r="J302" s="292"/>
      <c r="K302" s="292"/>
      <c r="L302" s="296"/>
      <c r="M302" s="297"/>
      <c r="N302" s="298"/>
      <c r="O302" s="298"/>
      <c r="P302" s="298"/>
      <c r="Q302" s="298"/>
      <c r="R302" s="298"/>
      <c r="S302" s="298"/>
      <c r="T302" s="299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300" t="s">
        <v>176</v>
      </c>
      <c r="AU302" s="300" t="s">
        <v>83</v>
      </c>
      <c r="AV302" s="16" t="s">
        <v>81</v>
      </c>
      <c r="AW302" s="16" t="s">
        <v>35</v>
      </c>
      <c r="AX302" s="16" t="s">
        <v>74</v>
      </c>
      <c r="AY302" s="300" t="s">
        <v>157</v>
      </c>
    </row>
    <row r="303" s="13" customFormat="1">
      <c r="A303" s="13"/>
      <c r="B303" s="247"/>
      <c r="C303" s="248"/>
      <c r="D303" s="243" t="s">
        <v>176</v>
      </c>
      <c r="E303" s="249" t="s">
        <v>19</v>
      </c>
      <c r="F303" s="250" t="s">
        <v>619</v>
      </c>
      <c r="G303" s="248"/>
      <c r="H303" s="251">
        <v>3.7400000000000002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7" t="s">
        <v>176</v>
      </c>
      <c r="AU303" s="257" t="s">
        <v>83</v>
      </c>
      <c r="AV303" s="13" t="s">
        <v>83</v>
      </c>
      <c r="AW303" s="13" t="s">
        <v>35</v>
      </c>
      <c r="AX303" s="13" t="s">
        <v>74</v>
      </c>
      <c r="AY303" s="257" t="s">
        <v>157</v>
      </c>
    </row>
    <row r="304" s="13" customFormat="1">
      <c r="A304" s="13"/>
      <c r="B304" s="247"/>
      <c r="C304" s="248"/>
      <c r="D304" s="243" t="s">
        <v>176</v>
      </c>
      <c r="E304" s="249" t="s">
        <v>19</v>
      </c>
      <c r="F304" s="250" t="s">
        <v>620</v>
      </c>
      <c r="G304" s="248"/>
      <c r="H304" s="251">
        <v>3.0600000000000001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7" t="s">
        <v>176</v>
      </c>
      <c r="AU304" s="257" t="s">
        <v>83</v>
      </c>
      <c r="AV304" s="13" t="s">
        <v>83</v>
      </c>
      <c r="AW304" s="13" t="s">
        <v>35</v>
      </c>
      <c r="AX304" s="13" t="s">
        <v>74</v>
      </c>
      <c r="AY304" s="257" t="s">
        <v>157</v>
      </c>
    </row>
    <row r="305" s="14" customFormat="1">
      <c r="A305" s="14"/>
      <c r="B305" s="258"/>
      <c r="C305" s="259"/>
      <c r="D305" s="243" t="s">
        <v>176</v>
      </c>
      <c r="E305" s="260" t="s">
        <v>19</v>
      </c>
      <c r="F305" s="261" t="s">
        <v>183</v>
      </c>
      <c r="G305" s="259"/>
      <c r="H305" s="262">
        <v>6.8000000000000007</v>
      </c>
      <c r="I305" s="263"/>
      <c r="J305" s="259"/>
      <c r="K305" s="259"/>
      <c r="L305" s="264"/>
      <c r="M305" s="265"/>
      <c r="N305" s="266"/>
      <c r="O305" s="266"/>
      <c r="P305" s="266"/>
      <c r="Q305" s="266"/>
      <c r="R305" s="266"/>
      <c r="S305" s="266"/>
      <c r="T305" s="26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8" t="s">
        <v>176</v>
      </c>
      <c r="AU305" s="268" t="s">
        <v>83</v>
      </c>
      <c r="AV305" s="14" t="s">
        <v>164</v>
      </c>
      <c r="AW305" s="14" t="s">
        <v>35</v>
      </c>
      <c r="AX305" s="14" t="s">
        <v>81</v>
      </c>
      <c r="AY305" s="268" t="s">
        <v>157</v>
      </c>
    </row>
    <row r="306" s="2" customFormat="1" ht="16.5" customHeight="1">
      <c r="A306" s="40"/>
      <c r="B306" s="41"/>
      <c r="C306" s="280" t="s">
        <v>621</v>
      </c>
      <c r="D306" s="280" t="s">
        <v>251</v>
      </c>
      <c r="E306" s="281" t="s">
        <v>622</v>
      </c>
      <c r="F306" s="282" t="s">
        <v>623</v>
      </c>
      <c r="G306" s="283" t="s">
        <v>174</v>
      </c>
      <c r="H306" s="284">
        <v>6.7999999999999998</v>
      </c>
      <c r="I306" s="285"/>
      <c r="J306" s="286">
        <f>ROUND(I306*H306,2)</f>
        <v>0</v>
      </c>
      <c r="K306" s="287"/>
      <c r="L306" s="288"/>
      <c r="M306" s="289" t="s">
        <v>19</v>
      </c>
      <c r="N306" s="290" t="s">
        <v>45</v>
      </c>
      <c r="O306" s="86"/>
      <c r="P306" s="239">
        <f>O306*H306</f>
        <v>0</v>
      </c>
      <c r="Q306" s="239">
        <v>0.0012999999999999999</v>
      </c>
      <c r="R306" s="239">
        <f>Q306*H306</f>
        <v>0.0088399999999999989</v>
      </c>
      <c r="S306" s="239">
        <v>0</v>
      </c>
      <c r="T306" s="24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41" t="s">
        <v>311</v>
      </c>
      <c r="AT306" s="241" t="s">
        <v>251</v>
      </c>
      <c r="AU306" s="241" t="s">
        <v>83</v>
      </c>
      <c r="AY306" s="19" t="s">
        <v>157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9" t="s">
        <v>81</v>
      </c>
      <c r="BK306" s="242">
        <f>ROUND(I306*H306,2)</f>
        <v>0</v>
      </c>
      <c r="BL306" s="19" t="s">
        <v>242</v>
      </c>
      <c r="BM306" s="241" t="s">
        <v>624</v>
      </c>
    </row>
    <row r="307" s="2" customFormat="1" ht="33" customHeight="1">
      <c r="A307" s="40"/>
      <c r="B307" s="41"/>
      <c r="C307" s="229" t="s">
        <v>625</v>
      </c>
      <c r="D307" s="229" t="s">
        <v>160</v>
      </c>
      <c r="E307" s="230" t="s">
        <v>626</v>
      </c>
      <c r="F307" s="231" t="s">
        <v>627</v>
      </c>
      <c r="G307" s="232" t="s">
        <v>475</v>
      </c>
      <c r="H307" s="301"/>
      <c r="I307" s="234"/>
      <c r="J307" s="235">
        <f>ROUND(I307*H307,2)</f>
        <v>0</v>
      </c>
      <c r="K307" s="236"/>
      <c r="L307" s="46"/>
      <c r="M307" s="237" t="s">
        <v>19</v>
      </c>
      <c r="N307" s="238" t="s">
        <v>45</v>
      </c>
      <c r="O307" s="86"/>
      <c r="P307" s="239">
        <f>O307*H307</f>
        <v>0</v>
      </c>
      <c r="Q307" s="239">
        <v>0</v>
      </c>
      <c r="R307" s="239">
        <f>Q307*H307</f>
        <v>0</v>
      </c>
      <c r="S307" s="239">
        <v>0</v>
      </c>
      <c r="T307" s="24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41" t="s">
        <v>242</v>
      </c>
      <c r="AT307" s="241" t="s">
        <v>160</v>
      </c>
      <c r="AU307" s="241" t="s">
        <v>83</v>
      </c>
      <c r="AY307" s="19" t="s">
        <v>157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9" t="s">
        <v>81</v>
      </c>
      <c r="BK307" s="242">
        <f>ROUND(I307*H307,2)</f>
        <v>0</v>
      </c>
      <c r="BL307" s="19" t="s">
        <v>242</v>
      </c>
      <c r="BM307" s="241" t="s">
        <v>628</v>
      </c>
    </row>
    <row r="308" s="12" customFormat="1" ht="25.92" customHeight="1">
      <c r="A308" s="12"/>
      <c r="B308" s="213"/>
      <c r="C308" s="214"/>
      <c r="D308" s="215" t="s">
        <v>73</v>
      </c>
      <c r="E308" s="216" t="s">
        <v>629</v>
      </c>
      <c r="F308" s="216" t="s">
        <v>630</v>
      </c>
      <c r="G308" s="214"/>
      <c r="H308" s="214"/>
      <c r="I308" s="217"/>
      <c r="J308" s="218">
        <f>BK308</f>
        <v>0</v>
      </c>
      <c r="K308" s="214"/>
      <c r="L308" s="219"/>
      <c r="M308" s="220"/>
      <c r="N308" s="221"/>
      <c r="O308" s="221"/>
      <c r="P308" s="222">
        <f>SUM(P309:P317)</f>
        <v>0</v>
      </c>
      <c r="Q308" s="221"/>
      <c r="R308" s="222">
        <f>SUM(R309:R317)</f>
        <v>0</v>
      </c>
      <c r="S308" s="221"/>
      <c r="T308" s="223">
        <f>SUM(T309:T317)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4" t="s">
        <v>158</v>
      </c>
      <c r="AT308" s="225" t="s">
        <v>73</v>
      </c>
      <c r="AU308" s="225" t="s">
        <v>74</v>
      </c>
      <c r="AY308" s="224" t="s">
        <v>157</v>
      </c>
      <c r="BK308" s="226">
        <f>SUM(BK309:BK317)</f>
        <v>0</v>
      </c>
    </row>
    <row r="309" s="2" customFormat="1" ht="21.75" customHeight="1">
      <c r="A309" s="40"/>
      <c r="B309" s="41"/>
      <c r="C309" s="229" t="s">
        <v>631</v>
      </c>
      <c r="D309" s="229" t="s">
        <v>160</v>
      </c>
      <c r="E309" s="230" t="s">
        <v>632</v>
      </c>
      <c r="F309" s="231" t="s">
        <v>633</v>
      </c>
      <c r="G309" s="232" t="s">
        <v>168</v>
      </c>
      <c r="H309" s="233">
        <v>2</v>
      </c>
      <c r="I309" s="234"/>
      <c r="J309" s="235">
        <f>ROUND(I309*H309,2)</f>
        <v>0</v>
      </c>
      <c r="K309" s="236"/>
      <c r="L309" s="46"/>
      <c r="M309" s="237" t="s">
        <v>19</v>
      </c>
      <c r="N309" s="238" t="s">
        <v>45</v>
      </c>
      <c r="O309" s="86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41" t="s">
        <v>479</v>
      </c>
      <c r="AT309" s="241" t="s">
        <v>160</v>
      </c>
      <c r="AU309" s="241" t="s">
        <v>81</v>
      </c>
      <c r="AY309" s="19" t="s">
        <v>157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9" t="s">
        <v>81</v>
      </c>
      <c r="BK309" s="242">
        <f>ROUND(I309*H309,2)</f>
        <v>0</v>
      </c>
      <c r="BL309" s="19" t="s">
        <v>479</v>
      </c>
      <c r="BM309" s="241" t="s">
        <v>634</v>
      </c>
    </row>
    <row r="310" s="2" customFormat="1" ht="16.5" customHeight="1">
      <c r="A310" s="40"/>
      <c r="B310" s="41"/>
      <c r="C310" s="229" t="s">
        <v>635</v>
      </c>
      <c r="D310" s="229" t="s">
        <v>160</v>
      </c>
      <c r="E310" s="230" t="s">
        <v>636</v>
      </c>
      <c r="F310" s="231" t="s">
        <v>637</v>
      </c>
      <c r="G310" s="232" t="s">
        <v>168</v>
      </c>
      <c r="H310" s="233">
        <v>2</v>
      </c>
      <c r="I310" s="234"/>
      <c r="J310" s="235">
        <f>ROUND(I310*H310,2)</f>
        <v>0</v>
      </c>
      <c r="K310" s="236"/>
      <c r="L310" s="46"/>
      <c r="M310" s="237" t="s">
        <v>19</v>
      </c>
      <c r="N310" s="238" t="s">
        <v>45</v>
      </c>
      <c r="O310" s="86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41" t="s">
        <v>479</v>
      </c>
      <c r="AT310" s="241" t="s">
        <v>160</v>
      </c>
      <c r="AU310" s="241" t="s">
        <v>81</v>
      </c>
      <c r="AY310" s="19" t="s">
        <v>157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9" t="s">
        <v>81</v>
      </c>
      <c r="BK310" s="242">
        <f>ROUND(I310*H310,2)</f>
        <v>0</v>
      </c>
      <c r="BL310" s="19" t="s">
        <v>479</v>
      </c>
      <c r="BM310" s="241" t="s">
        <v>638</v>
      </c>
    </row>
    <row r="311" s="2" customFormat="1">
      <c r="A311" s="40"/>
      <c r="B311" s="41"/>
      <c r="C311" s="42"/>
      <c r="D311" s="243" t="s">
        <v>170</v>
      </c>
      <c r="E311" s="42"/>
      <c r="F311" s="244" t="s">
        <v>639</v>
      </c>
      <c r="G311" s="42"/>
      <c r="H311" s="42"/>
      <c r="I311" s="148"/>
      <c r="J311" s="42"/>
      <c r="K311" s="42"/>
      <c r="L311" s="46"/>
      <c r="M311" s="245"/>
      <c r="N311" s="246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170</v>
      </c>
      <c r="AU311" s="19" t="s">
        <v>81</v>
      </c>
    </row>
    <row r="312" s="2" customFormat="1" ht="16.5" customHeight="1">
      <c r="A312" s="40"/>
      <c r="B312" s="41"/>
      <c r="C312" s="280" t="s">
        <v>640</v>
      </c>
      <c r="D312" s="280" t="s">
        <v>251</v>
      </c>
      <c r="E312" s="281" t="s">
        <v>641</v>
      </c>
      <c r="F312" s="282" t="s">
        <v>642</v>
      </c>
      <c r="G312" s="283" t="s">
        <v>168</v>
      </c>
      <c r="H312" s="284">
        <v>2</v>
      </c>
      <c r="I312" s="285"/>
      <c r="J312" s="286">
        <f>ROUND(I312*H312,2)</f>
        <v>0</v>
      </c>
      <c r="K312" s="287"/>
      <c r="L312" s="288"/>
      <c r="M312" s="289" t="s">
        <v>19</v>
      </c>
      <c r="N312" s="290" t="s">
        <v>45</v>
      </c>
      <c r="O312" s="86"/>
      <c r="P312" s="239">
        <f>O312*H312</f>
        <v>0</v>
      </c>
      <c r="Q312" s="239">
        <v>0</v>
      </c>
      <c r="R312" s="239">
        <f>Q312*H312</f>
        <v>0</v>
      </c>
      <c r="S312" s="239">
        <v>0</v>
      </c>
      <c r="T312" s="24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1" t="s">
        <v>643</v>
      </c>
      <c r="AT312" s="241" t="s">
        <v>251</v>
      </c>
      <c r="AU312" s="241" t="s">
        <v>81</v>
      </c>
      <c r="AY312" s="19" t="s">
        <v>157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9" t="s">
        <v>81</v>
      </c>
      <c r="BK312" s="242">
        <f>ROUND(I312*H312,2)</f>
        <v>0</v>
      </c>
      <c r="BL312" s="19" t="s">
        <v>479</v>
      </c>
      <c r="BM312" s="241" t="s">
        <v>644</v>
      </c>
    </row>
    <row r="313" s="2" customFormat="1">
      <c r="A313" s="40"/>
      <c r="B313" s="41"/>
      <c r="C313" s="42"/>
      <c r="D313" s="243" t="s">
        <v>170</v>
      </c>
      <c r="E313" s="42"/>
      <c r="F313" s="244" t="s">
        <v>639</v>
      </c>
      <c r="G313" s="42"/>
      <c r="H313" s="42"/>
      <c r="I313" s="148"/>
      <c r="J313" s="42"/>
      <c r="K313" s="42"/>
      <c r="L313" s="46"/>
      <c r="M313" s="245"/>
      <c r="N313" s="246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170</v>
      </c>
      <c r="AU313" s="19" t="s">
        <v>81</v>
      </c>
    </row>
    <row r="314" s="2" customFormat="1" ht="16.5" customHeight="1">
      <c r="A314" s="40"/>
      <c r="B314" s="41"/>
      <c r="C314" s="229" t="s">
        <v>645</v>
      </c>
      <c r="D314" s="229" t="s">
        <v>160</v>
      </c>
      <c r="E314" s="230" t="s">
        <v>646</v>
      </c>
      <c r="F314" s="231" t="s">
        <v>647</v>
      </c>
      <c r="G314" s="232" t="s">
        <v>168</v>
      </c>
      <c r="H314" s="233">
        <v>2</v>
      </c>
      <c r="I314" s="234"/>
      <c r="J314" s="235">
        <f>ROUND(I314*H314,2)</f>
        <v>0</v>
      </c>
      <c r="K314" s="236"/>
      <c r="L314" s="46"/>
      <c r="M314" s="237" t="s">
        <v>19</v>
      </c>
      <c r="N314" s="238" t="s">
        <v>45</v>
      </c>
      <c r="O314" s="86"/>
      <c r="P314" s="239">
        <f>O314*H314</f>
        <v>0</v>
      </c>
      <c r="Q314" s="239">
        <v>0</v>
      </c>
      <c r="R314" s="239">
        <f>Q314*H314</f>
        <v>0</v>
      </c>
      <c r="S314" s="239">
        <v>0</v>
      </c>
      <c r="T314" s="24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41" t="s">
        <v>479</v>
      </c>
      <c r="AT314" s="241" t="s">
        <v>160</v>
      </c>
      <c r="AU314" s="241" t="s">
        <v>81</v>
      </c>
      <c r="AY314" s="19" t="s">
        <v>157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9" t="s">
        <v>81</v>
      </c>
      <c r="BK314" s="242">
        <f>ROUND(I314*H314,2)</f>
        <v>0</v>
      </c>
      <c r="BL314" s="19" t="s">
        <v>479</v>
      </c>
      <c r="BM314" s="241" t="s">
        <v>648</v>
      </c>
    </row>
    <row r="315" s="2" customFormat="1">
      <c r="A315" s="40"/>
      <c r="B315" s="41"/>
      <c r="C315" s="42"/>
      <c r="D315" s="243" t="s">
        <v>170</v>
      </c>
      <c r="E315" s="42"/>
      <c r="F315" s="244" t="s">
        <v>639</v>
      </c>
      <c r="G315" s="42"/>
      <c r="H315" s="42"/>
      <c r="I315" s="148"/>
      <c r="J315" s="42"/>
      <c r="K315" s="42"/>
      <c r="L315" s="46"/>
      <c r="M315" s="245"/>
      <c r="N315" s="246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170</v>
      </c>
      <c r="AU315" s="19" t="s">
        <v>81</v>
      </c>
    </row>
    <row r="316" s="2" customFormat="1" ht="21.75" customHeight="1">
      <c r="A316" s="40"/>
      <c r="B316" s="41"/>
      <c r="C316" s="229" t="s">
        <v>649</v>
      </c>
      <c r="D316" s="229" t="s">
        <v>160</v>
      </c>
      <c r="E316" s="230" t="s">
        <v>650</v>
      </c>
      <c r="F316" s="231" t="s">
        <v>651</v>
      </c>
      <c r="G316" s="232" t="s">
        <v>204</v>
      </c>
      <c r="H316" s="233">
        <v>50</v>
      </c>
      <c r="I316" s="234"/>
      <c r="J316" s="235">
        <f>ROUND(I316*H316,2)</f>
        <v>0</v>
      </c>
      <c r="K316" s="236"/>
      <c r="L316" s="46"/>
      <c r="M316" s="237" t="s">
        <v>19</v>
      </c>
      <c r="N316" s="238" t="s">
        <v>45</v>
      </c>
      <c r="O316" s="86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41" t="s">
        <v>479</v>
      </c>
      <c r="AT316" s="241" t="s">
        <v>160</v>
      </c>
      <c r="AU316" s="241" t="s">
        <v>81</v>
      </c>
      <c r="AY316" s="19" t="s">
        <v>157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9" t="s">
        <v>81</v>
      </c>
      <c r="BK316" s="242">
        <f>ROUND(I316*H316,2)</f>
        <v>0</v>
      </c>
      <c r="BL316" s="19" t="s">
        <v>479</v>
      </c>
      <c r="BM316" s="241" t="s">
        <v>652</v>
      </c>
    </row>
    <row r="317" s="2" customFormat="1">
      <c r="A317" s="40"/>
      <c r="B317" s="41"/>
      <c r="C317" s="42"/>
      <c r="D317" s="243" t="s">
        <v>170</v>
      </c>
      <c r="E317" s="42"/>
      <c r="F317" s="244" t="s">
        <v>653</v>
      </c>
      <c r="G317" s="42"/>
      <c r="H317" s="42"/>
      <c r="I317" s="148"/>
      <c r="J317" s="42"/>
      <c r="K317" s="42"/>
      <c r="L317" s="46"/>
      <c r="M317" s="302"/>
      <c r="N317" s="303"/>
      <c r="O317" s="304"/>
      <c r="P317" s="304"/>
      <c r="Q317" s="304"/>
      <c r="R317" s="304"/>
      <c r="S317" s="304"/>
      <c r="T317" s="305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170</v>
      </c>
      <c r="AU317" s="19" t="s">
        <v>81</v>
      </c>
    </row>
    <row r="318" s="2" customFormat="1" ht="6.96" customHeight="1">
      <c r="A318" s="40"/>
      <c r="B318" s="61"/>
      <c r="C318" s="62"/>
      <c r="D318" s="62"/>
      <c r="E318" s="62"/>
      <c r="F318" s="62"/>
      <c r="G318" s="62"/>
      <c r="H318" s="62"/>
      <c r="I318" s="177"/>
      <c r="J318" s="62"/>
      <c r="K318" s="62"/>
      <c r="L318" s="46"/>
      <c r="M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</row>
  </sheetData>
  <sheetProtection sheet="1" autoFilter="0" formatColumns="0" formatRows="0" objects="1" scenarios="1" spinCount="100000" saltValue="h3eoejvku5YEK2s0tJQeWPmQfWCo0Kp4tGNkN0XUnttS2MYyChzzcedHbjB/lztUlqwSRqmtsCL3wq3Q4/4yAw==" hashValue="AUB30FR2q5gE3noTJP/F/sKQqWtGi922LYmZi3FclQg2lxC6WVrQRXD4PoV9ogJS905tz4WXgFcA6wyzIWicFA==" algorithmName="SHA-512" password="CC35"/>
  <autoFilter ref="C101:K3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117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118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119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654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20. 4. 2020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27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30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29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36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51" t="s">
        <v>29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38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40</v>
      </c>
      <c r="E32" s="40"/>
      <c r="F32" s="40"/>
      <c r="G32" s="40"/>
      <c r="H32" s="40"/>
      <c r="I32" s="148"/>
      <c r="J32" s="161">
        <f>ROUND(J98,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42</v>
      </c>
      <c r="G34" s="40"/>
      <c r="H34" s="40"/>
      <c r="I34" s="163" t="s">
        <v>41</v>
      </c>
      <c r="J34" s="162" t="s">
        <v>43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44</v>
      </c>
      <c r="E35" s="146" t="s">
        <v>45</v>
      </c>
      <c r="F35" s="165">
        <f>ROUND((SUM(BE98:BE228)),  2)</f>
        <v>0</v>
      </c>
      <c r="G35" s="40"/>
      <c r="H35" s="40"/>
      <c r="I35" s="166">
        <v>0.20999999999999999</v>
      </c>
      <c r="J35" s="165">
        <f>ROUND(((SUM(BE98:BE228))*I35),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46</v>
      </c>
      <c r="F36" s="165">
        <f>ROUND((SUM(BF98:BF228)),  2)</f>
        <v>0</v>
      </c>
      <c r="G36" s="40"/>
      <c r="H36" s="40"/>
      <c r="I36" s="166">
        <v>0.14999999999999999</v>
      </c>
      <c r="J36" s="165">
        <f>ROUND(((SUM(BF98:BF228))*I36),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47</v>
      </c>
      <c r="F37" s="165">
        <f>ROUND((SUM(BG98:BG228)),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48</v>
      </c>
      <c r="F38" s="165">
        <f>ROUND((SUM(BH98:BH228)),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49</v>
      </c>
      <c r="F39" s="165">
        <f>ROUND((SUM(BI98:BI228)),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50</v>
      </c>
      <c r="E41" s="169"/>
      <c r="F41" s="169"/>
      <c r="G41" s="170" t="s">
        <v>51</v>
      </c>
      <c r="H41" s="171" t="s">
        <v>52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Zbečno ON - oprava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118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1.2 - Oprava střechy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Zbečno</v>
      </c>
      <c r="G56" s="42"/>
      <c r="H56" s="42"/>
      <c r="I56" s="151" t="s">
        <v>23</v>
      </c>
      <c r="J56" s="74" t="str">
        <f>IF(J14="","",J14)</f>
        <v>20. 4. 2020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železnic, státní organizace</v>
      </c>
      <c r="G58" s="42"/>
      <c r="H58" s="42"/>
      <c r="I58" s="151" t="s">
        <v>33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151" t="s">
        <v>36</v>
      </c>
      <c r="J59" s="38" t="str">
        <f>E26</f>
        <v>L. Malý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122</v>
      </c>
      <c r="D61" s="183"/>
      <c r="E61" s="183"/>
      <c r="F61" s="183"/>
      <c r="G61" s="183"/>
      <c r="H61" s="183"/>
      <c r="I61" s="184"/>
      <c r="J61" s="185" t="s">
        <v>123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72</v>
      </c>
      <c r="D63" s="42"/>
      <c r="E63" s="42"/>
      <c r="F63" s="42"/>
      <c r="G63" s="42"/>
      <c r="H63" s="42"/>
      <c r="I63" s="148"/>
      <c r="J63" s="104">
        <f>J98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87"/>
      <c r="C64" s="188"/>
      <c r="D64" s="189" t="s">
        <v>125</v>
      </c>
      <c r="E64" s="190"/>
      <c r="F64" s="190"/>
      <c r="G64" s="190"/>
      <c r="H64" s="190"/>
      <c r="I64" s="191"/>
      <c r="J64" s="192">
        <f>J99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126</v>
      </c>
      <c r="E65" s="196"/>
      <c r="F65" s="196"/>
      <c r="G65" s="196"/>
      <c r="H65" s="196"/>
      <c r="I65" s="197"/>
      <c r="J65" s="198">
        <f>J100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129</v>
      </c>
      <c r="E66" s="196"/>
      <c r="F66" s="196"/>
      <c r="G66" s="196"/>
      <c r="H66" s="196"/>
      <c r="I66" s="197"/>
      <c r="J66" s="198">
        <f>J102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130</v>
      </c>
      <c r="E67" s="196"/>
      <c r="F67" s="196"/>
      <c r="G67" s="196"/>
      <c r="H67" s="196"/>
      <c r="I67" s="197"/>
      <c r="J67" s="198">
        <f>J109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131</v>
      </c>
      <c r="E68" s="196"/>
      <c r="F68" s="196"/>
      <c r="G68" s="196"/>
      <c r="H68" s="196"/>
      <c r="I68" s="197"/>
      <c r="J68" s="198">
        <f>J123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87"/>
      <c r="C69" s="188"/>
      <c r="D69" s="189" t="s">
        <v>132</v>
      </c>
      <c r="E69" s="190"/>
      <c r="F69" s="190"/>
      <c r="G69" s="190"/>
      <c r="H69" s="190"/>
      <c r="I69" s="191"/>
      <c r="J69" s="192">
        <f>J125</f>
        <v>0</v>
      </c>
      <c r="K69" s="188"/>
      <c r="L69" s="19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94"/>
      <c r="C70" s="127"/>
      <c r="D70" s="195" t="s">
        <v>655</v>
      </c>
      <c r="E70" s="196"/>
      <c r="F70" s="196"/>
      <c r="G70" s="196"/>
      <c r="H70" s="196"/>
      <c r="I70" s="197"/>
      <c r="J70" s="198">
        <f>J126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656</v>
      </c>
      <c r="E71" s="196"/>
      <c r="F71" s="196"/>
      <c r="G71" s="196"/>
      <c r="H71" s="196"/>
      <c r="I71" s="197"/>
      <c r="J71" s="198">
        <f>J129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136</v>
      </c>
      <c r="E72" s="196"/>
      <c r="F72" s="196"/>
      <c r="G72" s="196"/>
      <c r="H72" s="196"/>
      <c r="I72" s="197"/>
      <c r="J72" s="198">
        <f>J165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657</v>
      </c>
      <c r="E73" s="196"/>
      <c r="F73" s="196"/>
      <c r="G73" s="196"/>
      <c r="H73" s="196"/>
      <c r="I73" s="197"/>
      <c r="J73" s="198">
        <f>J199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4"/>
      <c r="C74" s="127"/>
      <c r="D74" s="195" t="s">
        <v>138</v>
      </c>
      <c r="E74" s="196"/>
      <c r="F74" s="196"/>
      <c r="G74" s="196"/>
      <c r="H74" s="196"/>
      <c r="I74" s="197"/>
      <c r="J74" s="198">
        <f>J212</f>
        <v>0</v>
      </c>
      <c r="K74" s="127"/>
      <c r="L74" s="19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4"/>
      <c r="C75" s="127"/>
      <c r="D75" s="195" t="s">
        <v>658</v>
      </c>
      <c r="E75" s="196"/>
      <c r="F75" s="196"/>
      <c r="G75" s="196"/>
      <c r="H75" s="196"/>
      <c r="I75" s="197"/>
      <c r="J75" s="198">
        <f>J217</f>
        <v>0</v>
      </c>
      <c r="K75" s="127"/>
      <c r="L75" s="19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87"/>
      <c r="C76" s="188"/>
      <c r="D76" s="189" t="s">
        <v>659</v>
      </c>
      <c r="E76" s="190"/>
      <c r="F76" s="190"/>
      <c r="G76" s="190"/>
      <c r="H76" s="190"/>
      <c r="I76" s="191"/>
      <c r="J76" s="192">
        <f>J226</f>
        <v>0</v>
      </c>
      <c r="K76" s="188"/>
      <c r="L76" s="19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177"/>
      <c r="J78" s="62"/>
      <c r="K78" s="6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180"/>
      <c r="J82" s="64"/>
      <c r="K82" s="64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142</v>
      </c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81" t="str">
        <f>E7</f>
        <v>Zbečno ON - oprava</v>
      </c>
      <c r="F86" s="34"/>
      <c r="G86" s="34"/>
      <c r="H86" s="34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117</v>
      </c>
      <c r="D87" s="24"/>
      <c r="E87" s="24"/>
      <c r="F87" s="24"/>
      <c r="G87" s="24"/>
      <c r="H87" s="24"/>
      <c r="I87" s="140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81" t="s">
        <v>118</v>
      </c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119</v>
      </c>
      <c r="D89" s="42"/>
      <c r="E89" s="42"/>
      <c r="F89" s="42"/>
      <c r="G89" s="42"/>
      <c r="H89" s="42"/>
      <c r="I89" s="148"/>
      <c r="J89" s="42"/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E11</f>
        <v>1.2 - Oprava střechy</v>
      </c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148"/>
      <c r="J91" s="42"/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F14</f>
        <v>Zbečno</v>
      </c>
      <c r="G92" s="42"/>
      <c r="H92" s="42"/>
      <c r="I92" s="151" t="s">
        <v>23</v>
      </c>
      <c r="J92" s="74" t="str">
        <f>IF(J14="","",J14)</f>
        <v>20. 4. 2020</v>
      </c>
      <c r="K92" s="42"/>
      <c r="L92" s="14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148"/>
      <c r="J93" s="42"/>
      <c r="K93" s="42"/>
      <c r="L93" s="14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E17</f>
        <v>Správa železnic, státní organizace</v>
      </c>
      <c r="G94" s="42"/>
      <c r="H94" s="42"/>
      <c r="I94" s="151" t="s">
        <v>33</v>
      </c>
      <c r="J94" s="38" t="str">
        <f>E23</f>
        <v xml:space="preserve"> </v>
      </c>
      <c r="K94" s="42"/>
      <c r="L94" s="14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31</v>
      </c>
      <c r="D95" s="42"/>
      <c r="E95" s="42"/>
      <c r="F95" s="29" t="str">
        <f>IF(E20="","",E20)</f>
        <v>Vyplň údaj</v>
      </c>
      <c r="G95" s="42"/>
      <c r="H95" s="42"/>
      <c r="I95" s="151" t="s">
        <v>36</v>
      </c>
      <c r="J95" s="38" t="str">
        <f>E26</f>
        <v>L. Malý</v>
      </c>
      <c r="K95" s="42"/>
      <c r="L95" s="14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148"/>
      <c r="J96" s="42"/>
      <c r="K96" s="42"/>
      <c r="L96" s="14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200"/>
      <c r="B97" s="201"/>
      <c r="C97" s="202" t="s">
        <v>143</v>
      </c>
      <c r="D97" s="203" t="s">
        <v>59</v>
      </c>
      <c r="E97" s="203" t="s">
        <v>55</v>
      </c>
      <c r="F97" s="203" t="s">
        <v>56</v>
      </c>
      <c r="G97" s="203" t="s">
        <v>144</v>
      </c>
      <c r="H97" s="203" t="s">
        <v>145</v>
      </c>
      <c r="I97" s="204" t="s">
        <v>146</v>
      </c>
      <c r="J97" s="205" t="s">
        <v>123</v>
      </c>
      <c r="K97" s="206" t="s">
        <v>147</v>
      </c>
      <c r="L97" s="207"/>
      <c r="M97" s="94" t="s">
        <v>19</v>
      </c>
      <c r="N97" s="95" t="s">
        <v>44</v>
      </c>
      <c r="O97" s="95" t="s">
        <v>148</v>
      </c>
      <c r="P97" s="95" t="s">
        <v>149</v>
      </c>
      <c r="Q97" s="95" t="s">
        <v>150</v>
      </c>
      <c r="R97" s="95" t="s">
        <v>151</v>
      </c>
      <c r="S97" s="95" t="s">
        <v>152</v>
      </c>
      <c r="T97" s="96" t="s">
        <v>153</v>
      </c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</row>
    <row r="98" s="2" customFormat="1" ht="22.8" customHeight="1">
      <c r="A98" s="40"/>
      <c r="B98" s="41"/>
      <c r="C98" s="101" t="s">
        <v>154</v>
      </c>
      <c r="D98" s="42"/>
      <c r="E98" s="42"/>
      <c r="F98" s="42"/>
      <c r="G98" s="42"/>
      <c r="H98" s="42"/>
      <c r="I98" s="148"/>
      <c r="J98" s="208">
        <f>BK98</f>
        <v>0</v>
      </c>
      <c r="K98" s="42"/>
      <c r="L98" s="46"/>
      <c r="M98" s="97"/>
      <c r="N98" s="209"/>
      <c r="O98" s="98"/>
      <c r="P98" s="210">
        <f>P99+P125+P226</f>
        <v>0</v>
      </c>
      <c r="Q98" s="98"/>
      <c r="R98" s="210">
        <f>R99+R125+R226</f>
        <v>0</v>
      </c>
      <c r="S98" s="98"/>
      <c r="T98" s="211">
        <f>T99+T125+T226</f>
        <v>18.963109200000002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73</v>
      </c>
      <c r="AU98" s="19" t="s">
        <v>124</v>
      </c>
      <c r="BK98" s="212">
        <f>BK99+BK125+BK226</f>
        <v>0</v>
      </c>
    </row>
    <row r="99" s="12" customFormat="1" ht="25.92" customHeight="1">
      <c r="A99" s="12"/>
      <c r="B99" s="213"/>
      <c r="C99" s="214"/>
      <c r="D99" s="215" t="s">
        <v>73</v>
      </c>
      <c r="E99" s="216" t="s">
        <v>155</v>
      </c>
      <c r="F99" s="216" t="s">
        <v>156</v>
      </c>
      <c r="G99" s="214"/>
      <c r="H99" s="214"/>
      <c r="I99" s="217"/>
      <c r="J99" s="218">
        <f>BK99</f>
        <v>0</v>
      </c>
      <c r="K99" s="214"/>
      <c r="L99" s="219"/>
      <c r="M99" s="220"/>
      <c r="N99" s="221"/>
      <c r="O99" s="221"/>
      <c r="P99" s="222">
        <f>P100+P102+P109+P123</f>
        <v>0</v>
      </c>
      <c r="Q99" s="221"/>
      <c r="R99" s="222">
        <f>R100+R102+R109+R123</f>
        <v>0</v>
      </c>
      <c r="S99" s="221"/>
      <c r="T99" s="223">
        <f>T100+T102+T109+T123</f>
        <v>5.9526899999999996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4" t="s">
        <v>81</v>
      </c>
      <c r="AT99" s="225" t="s">
        <v>73</v>
      </c>
      <c r="AU99" s="225" t="s">
        <v>74</v>
      </c>
      <c r="AY99" s="224" t="s">
        <v>157</v>
      </c>
      <c r="BK99" s="226">
        <f>BK100+BK102+BK109+BK123</f>
        <v>0</v>
      </c>
    </row>
    <row r="100" s="12" customFormat="1" ht="22.8" customHeight="1">
      <c r="A100" s="12"/>
      <c r="B100" s="213"/>
      <c r="C100" s="214"/>
      <c r="D100" s="215" t="s">
        <v>73</v>
      </c>
      <c r="E100" s="227" t="s">
        <v>158</v>
      </c>
      <c r="F100" s="227" t="s">
        <v>159</v>
      </c>
      <c r="G100" s="214"/>
      <c r="H100" s="214"/>
      <c r="I100" s="217"/>
      <c r="J100" s="228">
        <f>BK100</f>
        <v>0</v>
      </c>
      <c r="K100" s="214"/>
      <c r="L100" s="219"/>
      <c r="M100" s="220"/>
      <c r="N100" s="221"/>
      <c r="O100" s="221"/>
      <c r="P100" s="222">
        <f>P101</f>
        <v>0</v>
      </c>
      <c r="Q100" s="221"/>
      <c r="R100" s="222">
        <f>R101</f>
        <v>0</v>
      </c>
      <c r="S100" s="221"/>
      <c r="T100" s="223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4" t="s">
        <v>81</v>
      </c>
      <c r="AT100" s="225" t="s">
        <v>73</v>
      </c>
      <c r="AU100" s="225" t="s">
        <v>81</v>
      </c>
      <c r="AY100" s="224" t="s">
        <v>157</v>
      </c>
      <c r="BK100" s="226">
        <f>BK101</f>
        <v>0</v>
      </c>
    </row>
    <row r="101" s="2" customFormat="1" ht="21.75" customHeight="1">
      <c r="A101" s="40"/>
      <c r="B101" s="41"/>
      <c r="C101" s="229" t="s">
        <v>81</v>
      </c>
      <c r="D101" s="229" t="s">
        <v>160</v>
      </c>
      <c r="E101" s="230" t="s">
        <v>660</v>
      </c>
      <c r="F101" s="231" t="s">
        <v>661</v>
      </c>
      <c r="G101" s="232" t="s">
        <v>168</v>
      </c>
      <c r="H101" s="233">
        <v>2</v>
      </c>
      <c r="I101" s="234"/>
      <c r="J101" s="235">
        <f>ROUND(I101*H101,2)</f>
        <v>0</v>
      </c>
      <c r="K101" s="236"/>
      <c r="L101" s="46"/>
      <c r="M101" s="237" t="s">
        <v>19</v>
      </c>
      <c r="N101" s="238" t="s">
        <v>45</v>
      </c>
      <c r="O101" s="86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164</v>
      </c>
      <c r="AT101" s="241" t="s">
        <v>160</v>
      </c>
      <c r="AU101" s="241" t="s">
        <v>83</v>
      </c>
      <c r="AY101" s="19" t="s">
        <v>157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81</v>
      </c>
      <c r="BK101" s="242">
        <f>ROUND(I101*H101,2)</f>
        <v>0</v>
      </c>
      <c r="BL101" s="19" t="s">
        <v>164</v>
      </c>
      <c r="BM101" s="241" t="s">
        <v>662</v>
      </c>
    </row>
    <row r="102" s="12" customFormat="1" ht="22.8" customHeight="1">
      <c r="A102" s="12"/>
      <c r="B102" s="213"/>
      <c r="C102" s="214"/>
      <c r="D102" s="215" t="s">
        <v>73</v>
      </c>
      <c r="E102" s="227" t="s">
        <v>212</v>
      </c>
      <c r="F102" s="227" t="s">
        <v>255</v>
      </c>
      <c r="G102" s="214"/>
      <c r="H102" s="214"/>
      <c r="I102" s="217"/>
      <c r="J102" s="228">
        <f>BK102</f>
        <v>0</v>
      </c>
      <c r="K102" s="214"/>
      <c r="L102" s="219"/>
      <c r="M102" s="220"/>
      <c r="N102" s="221"/>
      <c r="O102" s="221"/>
      <c r="P102" s="222">
        <f>SUM(P103:P108)</f>
        <v>0</v>
      </c>
      <c r="Q102" s="221"/>
      <c r="R102" s="222">
        <f>SUM(R103:R108)</f>
        <v>0</v>
      </c>
      <c r="S102" s="221"/>
      <c r="T102" s="223">
        <f>SUM(T103:T108)</f>
        <v>5.9526899999999996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4" t="s">
        <v>81</v>
      </c>
      <c r="AT102" s="225" t="s">
        <v>73</v>
      </c>
      <c r="AU102" s="225" t="s">
        <v>81</v>
      </c>
      <c r="AY102" s="224" t="s">
        <v>157</v>
      </c>
      <c r="BK102" s="226">
        <f>SUM(BK103:BK108)</f>
        <v>0</v>
      </c>
    </row>
    <row r="103" s="2" customFormat="1" ht="21.75" customHeight="1">
      <c r="A103" s="40"/>
      <c r="B103" s="41"/>
      <c r="C103" s="229" t="s">
        <v>83</v>
      </c>
      <c r="D103" s="229" t="s">
        <v>160</v>
      </c>
      <c r="E103" s="230" t="s">
        <v>270</v>
      </c>
      <c r="F103" s="231" t="s">
        <v>663</v>
      </c>
      <c r="G103" s="232" t="s">
        <v>259</v>
      </c>
      <c r="H103" s="233">
        <v>1</v>
      </c>
      <c r="I103" s="234"/>
      <c r="J103" s="235">
        <f>ROUND(I103*H103,2)</f>
        <v>0</v>
      </c>
      <c r="K103" s="236"/>
      <c r="L103" s="46"/>
      <c r="M103" s="237" t="s">
        <v>19</v>
      </c>
      <c r="N103" s="238" t="s">
        <v>45</v>
      </c>
      <c r="O103" s="86"/>
      <c r="P103" s="239">
        <f>O103*H103</f>
        <v>0</v>
      </c>
      <c r="Q103" s="239">
        <v>0</v>
      </c>
      <c r="R103" s="239">
        <f>Q103*H103</f>
        <v>0</v>
      </c>
      <c r="S103" s="239">
        <v>0</v>
      </c>
      <c r="T103" s="24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1" t="s">
        <v>164</v>
      </c>
      <c r="AT103" s="241" t="s">
        <v>160</v>
      </c>
      <c r="AU103" s="241" t="s">
        <v>83</v>
      </c>
      <c r="AY103" s="19" t="s">
        <v>157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9" t="s">
        <v>81</v>
      </c>
      <c r="BK103" s="242">
        <f>ROUND(I103*H103,2)</f>
        <v>0</v>
      </c>
      <c r="BL103" s="19" t="s">
        <v>164</v>
      </c>
      <c r="BM103" s="241" t="s">
        <v>664</v>
      </c>
    </row>
    <row r="104" s="2" customFormat="1" ht="21.75" customHeight="1">
      <c r="A104" s="40"/>
      <c r="B104" s="41"/>
      <c r="C104" s="229" t="s">
        <v>158</v>
      </c>
      <c r="D104" s="229" t="s">
        <v>160</v>
      </c>
      <c r="E104" s="230" t="s">
        <v>665</v>
      </c>
      <c r="F104" s="231" t="s">
        <v>666</v>
      </c>
      <c r="G104" s="232" t="s">
        <v>259</v>
      </c>
      <c r="H104" s="233">
        <v>1</v>
      </c>
      <c r="I104" s="234"/>
      <c r="J104" s="235">
        <f>ROUND(I104*H104,2)</f>
        <v>0</v>
      </c>
      <c r="K104" s="236"/>
      <c r="L104" s="46"/>
      <c r="M104" s="237" t="s">
        <v>19</v>
      </c>
      <c r="N104" s="238" t="s">
        <v>45</v>
      </c>
      <c r="O104" s="86"/>
      <c r="P104" s="239">
        <f>O104*H104</f>
        <v>0</v>
      </c>
      <c r="Q104" s="239">
        <v>0</v>
      </c>
      <c r="R104" s="239">
        <f>Q104*H104</f>
        <v>0</v>
      </c>
      <c r="S104" s="239">
        <v>0</v>
      </c>
      <c r="T104" s="24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1" t="s">
        <v>164</v>
      </c>
      <c r="AT104" s="241" t="s">
        <v>160</v>
      </c>
      <c r="AU104" s="241" t="s">
        <v>83</v>
      </c>
      <c r="AY104" s="19" t="s">
        <v>157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81</v>
      </c>
      <c r="BK104" s="242">
        <f>ROUND(I104*H104,2)</f>
        <v>0</v>
      </c>
      <c r="BL104" s="19" t="s">
        <v>164</v>
      </c>
      <c r="BM104" s="241" t="s">
        <v>667</v>
      </c>
    </row>
    <row r="105" s="2" customFormat="1" ht="21.75" customHeight="1">
      <c r="A105" s="40"/>
      <c r="B105" s="41"/>
      <c r="C105" s="229" t="s">
        <v>164</v>
      </c>
      <c r="D105" s="229" t="s">
        <v>160</v>
      </c>
      <c r="E105" s="230" t="s">
        <v>668</v>
      </c>
      <c r="F105" s="231" t="s">
        <v>669</v>
      </c>
      <c r="G105" s="232" t="s">
        <v>163</v>
      </c>
      <c r="H105" s="233">
        <v>3.645</v>
      </c>
      <c r="I105" s="234"/>
      <c r="J105" s="235">
        <f>ROUND(I105*H105,2)</f>
        <v>0</v>
      </c>
      <c r="K105" s="236"/>
      <c r="L105" s="46"/>
      <c r="M105" s="237" t="s">
        <v>19</v>
      </c>
      <c r="N105" s="238" t="s">
        <v>45</v>
      </c>
      <c r="O105" s="86"/>
      <c r="P105" s="239">
        <f>O105*H105</f>
        <v>0</v>
      </c>
      <c r="Q105" s="239">
        <v>0</v>
      </c>
      <c r="R105" s="239">
        <f>Q105*H105</f>
        <v>0</v>
      </c>
      <c r="S105" s="239">
        <v>1.5940000000000001</v>
      </c>
      <c r="T105" s="240">
        <f>S105*H105</f>
        <v>5.81013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1" t="s">
        <v>164</v>
      </c>
      <c r="AT105" s="241" t="s">
        <v>160</v>
      </c>
      <c r="AU105" s="241" t="s">
        <v>83</v>
      </c>
      <c r="AY105" s="19" t="s">
        <v>157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81</v>
      </c>
      <c r="BK105" s="242">
        <f>ROUND(I105*H105,2)</f>
        <v>0</v>
      </c>
      <c r="BL105" s="19" t="s">
        <v>164</v>
      </c>
      <c r="BM105" s="241" t="s">
        <v>670</v>
      </c>
    </row>
    <row r="106" s="13" customFormat="1">
      <c r="A106" s="13"/>
      <c r="B106" s="247"/>
      <c r="C106" s="248"/>
      <c r="D106" s="243" t="s">
        <v>176</v>
      </c>
      <c r="E106" s="249" t="s">
        <v>19</v>
      </c>
      <c r="F106" s="250" t="s">
        <v>671</v>
      </c>
      <c r="G106" s="248"/>
      <c r="H106" s="251">
        <v>3.645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7" t="s">
        <v>176</v>
      </c>
      <c r="AU106" s="257" t="s">
        <v>83</v>
      </c>
      <c r="AV106" s="13" t="s">
        <v>83</v>
      </c>
      <c r="AW106" s="13" t="s">
        <v>35</v>
      </c>
      <c r="AX106" s="13" t="s">
        <v>81</v>
      </c>
      <c r="AY106" s="257" t="s">
        <v>157</v>
      </c>
    </row>
    <row r="107" s="2" customFormat="1" ht="16.5" customHeight="1">
      <c r="A107" s="40"/>
      <c r="B107" s="41"/>
      <c r="C107" s="229" t="s">
        <v>187</v>
      </c>
      <c r="D107" s="229" t="s">
        <v>160</v>
      </c>
      <c r="E107" s="230" t="s">
        <v>672</v>
      </c>
      <c r="F107" s="231" t="s">
        <v>673</v>
      </c>
      <c r="G107" s="232" t="s">
        <v>174</v>
      </c>
      <c r="H107" s="233">
        <v>0.81000000000000005</v>
      </c>
      <c r="I107" s="234"/>
      <c r="J107" s="235">
        <f>ROUND(I107*H107,2)</f>
        <v>0</v>
      </c>
      <c r="K107" s="236"/>
      <c r="L107" s="46"/>
      <c r="M107" s="237" t="s">
        <v>19</v>
      </c>
      <c r="N107" s="238" t="s">
        <v>45</v>
      </c>
      <c r="O107" s="86"/>
      <c r="P107" s="239">
        <f>O107*H107</f>
        <v>0</v>
      </c>
      <c r="Q107" s="239">
        <v>0</v>
      </c>
      <c r="R107" s="239">
        <f>Q107*H107</f>
        <v>0</v>
      </c>
      <c r="S107" s="239">
        <v>0.17599999999999999</v>
      </c>
      <c r="T107" s="240">
        <f>S107*H107</f>
        <v>0.14255999999999999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164</v>
      </c>
      <c r="AT107" s="241" t="s">
        <v>160</v>
      </c>
      <c r="AU107" s="241" t="s">
        <v>83</v>
      </c>
      <c r="AY107" s="19" t="s">
        <v>157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81</v>
      </c>
      <c r="BK107" s="242">
        <f>ROUND(I107*H107,2)</f>
        <v>0</v>
      </c>
      <c r="BL107" s="19" t="s">
        <v>164</v>
      </c>
      <c r="BM107" s="241" t="s">
        <v>674</v>
      </c>
    </row>
    <row r="108" s="13" customFormat="1">
      <c r="A108" s="13"/>
      <c r="B108" s="247"/>
      <c r="C108" s="248"/>
      <c r="D108" s="243" t="s">
        <v>176</v>
      </c>
      <c r="E108" s="249" t="s">
        <v>19</v>
      </c>
      <c r="F108" s="250" t="s">
        <v>675</v>
      </c>
      <c r="G108" s="248"/>
      <c r="H108" s="251">
        <v>0.81000000000000005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7" t="s">
        <v>176</v>
      </c>
      <c r="AU108" s="257" t="s">
        <v>83</v>
      </c>
      <c r="AV108" s="13" t="s">
        <v>83</v>
      </c>
      <c r="AW108" s="13" t="s">
        <v>35</v>
      </c>
      <c r="AX108" s="13" t="s">
        <v>81</v>
      </c>
      <c r="AY108" s="257" t="s">
        <v>157</v>
      </c>
    </row>
    <row r="109" s="12" customFormat="1" ht="22.8" customHeight="1">
      <c r="A109" s="12"/>
      <c r="B109" s="213"/>
      <c r="C109" s="214"/>
      <c r="D109" s="215" t="s">
        <v>73</v>
      </c>
      <c r="E109" s="227" t="s">
        <v>357</v>
      </c>
      <c r="F109" s="227" t="s">
        <v>358</v>
      </c>
      <c r="G109" s="214"/>
      <c r="H109" s="214"/>
      <c r="I109" s="217"/>
      <c r="J109" s="228">
        <f>BK109</f>
        <v>0</v>
      </c>
      <c r="K109" s="214"/>
      <c r="L109" s="219"/>
      <c r="M109" s="220"/>
      <c r="N109" s="221"/>
      <c r="O109" s="221"/>
      <c r="P109" s="222">
        <f>SUM(P110:P122)</f>
        <v>0</v>
      </c>
      <c r="Q109" s="221"/>
      <c r="R109" s="222">
        <f>SUM(R110:R122)</f>
        <v>0</v>
      </c>
      <c r="S109" s="221"/>
      <c r="T109" s="223">
        <f>SUM(T110:T122)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24" t="s">
        <v>81</v>
      </c>
      <c r="AT109" s="225" t="s">
        <v>73</v>
      </c>
      <c r="AU109" s="225" t="s">
        <v>81</v>
      </c>
      <c r="AY109" s="224" t="s">
        <v>157</v>
      </c>
      <c r="BK109" s="226">
        <f>SUM(BK110:BK122)</f>
        <v>0</v>
      </c>
    </row>
    <row r="110" s="2" customFormat="1" ht="21.75" customHeight="1">
      <c r="A110" s="40"/>
      <c r="B110" s="41"/>
      <c r="C110" s="229" t="s">
        <v>185</v>
      </c>
      <c r="D110" s="229" t="s">
        <v>160</v>
      </c>
      <c r="E110" s="230" t="s">
        <v>366</v>
      </c>
      <c r="F110" s="231" t="s">
        <v>367</v>
      </c>
      <c r="G110" s="232" t="s">
        <v>362</v>
      </c>
      <c r="H110" s="233">
        <v>18.963000000000001</v>
      </c>
      <c r="I110" s="234"/>
      <c r="J110" s="235">
        <f>ROUND(I110*H110,2)</f>
        <v>0</v>
      </c>
      <c r="K110" s="236"/>
      <c r="L110" s="46"/>
      <c r="M110" s="237" t="s">
        <v>19</v>
      </c>
      <c r="N110" s="238" t="s">
        <v>45</v>
      </c>
      <c r="O110" s="86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41" t="s">
        <v>164</v>
      </c>
      <c r="AT110" s="241" t="s">
        <v>160</v>
      </c>
      <c r="AU110" s="241" t="s">
        <v>83</v>
      </c>
      <c r="AY110" s="19" t="s">
        <v>157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81</v>
      </c>
      <c r="BK110" s="242">
        <f>ROUND(I110*H110,2)</f>
        <v>0</v>
      </c>
      <c r="BL110" s="19" t="s">
        <v>164</v>
      </c>
      <c r="BM110" s="241" t="s">
        <v>676</v>
      </c>
    </row>
    <row r="111" s="2" customFormat="1" ht="21.75" customHeight="1">
      <c r="A111" s="40"/>
      <c r="B111" s="41"/>
      <c r="C111" s="229" t="s">
        <v>201</v>
      </c>
      <c r="D111" s="229" t="s">
        <v>160</v>
      </c>
      <c r="E111" s="230" t="s">
        <v>370</v>
      </c>
      <c r="F111" s="231" t="s">
        <v>371</v>
      </c>
      <c r="G111" s="232" t="s">
        <v>362</v>
      </c>
      <c r="H111" s="233">
        <v>18.963000000000001</v>
      </c>
      <c r="I111" s="234"/>
      <c r="J111" s="235">
        <f>ROUND(I111*H111,2)</f>
        <v>0</v>
      </c>
      <c r="K111" s="236"/>
      <c r="L111" s="46"/>
      <c r="M111" s="237" t="s">
        <v>19</v>
      </c>
      <c r="N111" s="238" t="s">
        <v>45</v>
      </c>
      <c r="O111" s="86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1" t="s">
        <v>164</v>
      </c>
      <c r="AT111" s="241" t="s">
        <v>160</v>
      </c>
      <c r="AU111" s="241" t="s">
        <v>83</v>
      </c>
      <c r="AY111" s="19" t="s">
        <v>157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9" t="s">
        <v>81</v>
      </c>
      <c r="BK111" s="242">
        <f>ROUND(I111*H111,2)</f>
        <v>0</v>
      </c>
      <c r="BL111" s="19" t="s">
        <v>164</v>
      </c>
      <c r="BM111" s="241" t="s">
        <v>677</v>
      </c>
    </row>
    <row r="112" s="2" customFormat="1" ht="21.75" customHeight="1">
      <c r="A112" s="40"/>
      <c r="B112" s="41"/>
      <c r="C112" s="229" t="s">
        <v>208</v>
      </c>
      <c r="D112" s="229" t="s">
        <v>160</v>
      </c>
      <c r="E112" s="230" t="s">
        <v>374</v>
      </c>
      <c r="F112" s="231" t="s">
        <v>375</v>
      </c>
      <c r="G112" s="232" t="s">
        <v>362</v>
      </c>
      <c r="H112" s="233">
        <v>360.29700000000003</v>
      </c>
      <c r="I112" s="234"/>
      <c r="J112" s="235">
        <f>ROUND(I112*H112,2)</f>
        <v>0</v>
      </c>
      <c r="K112" s="236"/>
      <c r="L112" s="46"/>
      <c r="M112" s="237" t="s">
        <v>19</v>
      </c>
      <c r="N112" s="238" t="s">
        <v>45</v>
      </c>
      <c r="O112" s="86"/>
      <c r="P112" s="239">
        <f>O112*H112</f>
        <v>0</v>
      </c>
      <c r="Q112" s="239">
        <v>0</v>
      </c>
      <c r="R112" s="239">
        <f>Q112*H112</f>
        <v>0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164</v>
      </c>
      <c r="AT112" s="241" t="s">
        <v>160</v>
      </c>
      <c r="AU112" s="241" t="s">
        <v>83</v>
      </c>
      <c r="AY112" s="19" t="s">
        <v>157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81</v>
      </c>
      <c r="BK112" s="242">
        <f>ROUND(I112*H112,2)</f>
        <v>0</v>
      </c>
      <c r="BL112" s="19" t="s">
        <v>164</v>
      </c>
      <c r="BM112" s="241" t="s">
        <v>678</v>
      </c>
    </row>
    <row r="113" s="13" customFormat="1">
      <c r="A113" s="13"/>
      <c r="B113" s="247"/>
      <c r="C113" s="248"/>
      <c r="D113" s="243" t="s">
        <v>176</v>
      </c>
      <c r="E113" s="248"/>
      <c r="F113" s="250" t="s">
        <v>679</v>
      </c>
      <c r="G113" s="248"/>
      <c r="H113" s="251">
        <v>360.29700000000003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7" t="s">
        <v>176</v>
      </c>
      <c r="AU113" s="257" t="s">
        <v>83</v>
      </c>
      <c r="AV113" s="13" t="s">
        <v>83</v>
      </c>
      <c r="AW113" s="13" t="s">
        <v>4</v>
      </c>
      <c r="AX113" s="13" t="s">
        <v>81</v>
      </c>
      <c r="AY113" s="257" t="s">
        <v>157</v>
      </c>
    </row>
    <row r="114" s="2" customFormat="1" ht="21.75" customHeight="1">
      <c r="A114" s="40"/>
      <c r="B114" s="41"/>
      <c r="C114" s="229" t="s">
        <v>212</v>
      </c>
      <c r="D114" s="229" t="s">
        <v>160</v>
      </c>
      <c r="E114" s="230" t="s">
        <v>680</v>
      </c>
      <c r="F114" s="231" t="s">
        <v>681</v>
      </c>
      <c r="G114" s="232" t="s">
        <v>362</v>
      </c>
      <c r="H114" s="233">
        <v>0.10000000000000001</v>
      </c>
      <c r="I114" s="234"/>
      <c r="J114" s="235">
        <f>ROUND(I114*H114,2)</f>
        <v>0</v>
      </c>
      <c r="K114" s="236"/>
      <c r="L114" s="46"/>
      <c r="M114" s="237" t="s">
        <v>19</v>
      </c>
      <c r="N114" s="238" t="s">
        <v>45</v>
      </c>
      <c r="O114" s="86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164</v>
      </c>
      <c r="AT114" s="241" t="s">
        <v>160</v>
      </c>
      <c r="AU114" s="241" t="s">
        <v>83</v>
      </c>
      <c r="AY114" s="19" t="s">
        <v>157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81</v>
      </c>
      <c r="BK114" s="242">
        <f>ROUND(I114*H114,2)</f>
        <v>0</v>
      </c>
      <c r="BL114" s="19" t="s">
        <v>164</v>
      </c>
      <c r="BM114" s="241" t="s">
        <v>682</v>
      </c>
    </row>
    <row r="115" s="2" customFormat="1">
      <c r="A115" s="40"/>
      <c r="B115" s="41"/>
      <c r="C115" s="42"/>
      <c r="D115" s="243" t="s">
        <v>170</v>
      </c>
      <c r="E115" s="42"/>
      <c r="F115" s="244" t="s">
        <v>683</v>
      </c>
      <c r="G115" s="42"/>
      <c r="H115" s="42"/>
      <c r="I115" s="148"/>
      <c r="J115" s="42"/>
      <c r="K115" s="42"/>
      <c r="L115" s="46"/>
      <c r="M115" s="245"/>
      <c r="N115" s="24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170</v>
      </c>
      <c r="AU115" s="19" t="s">
        <v>83</v>
      </c>
    </row>
    <row r="116" s="2" customFormat="1" ht="21.75" customHeight="1">
      <c r="A116" s="40"/>
      <c r="B116" s="41"/>
      <c r="C116" s="229" t="s">
        <v>216</v>
      </c>
      <c r="D116" s="229" t="s">
        <v>160</v>
      </c>
      <c r="E116" s="230" t="s">
        <v>684</v>
      </c>
      <c r="F116" s="231" t="s">
        <v>685</v>
      </c>
      <c r="G116" s="232" t="s">
        <v>362</v>
      </c>
      <c r="H116" s="233">
        <v>11.304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45</v>
      </c>
      <c r="O116" s="86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164</v>
      </c>
      <c r="AT116" s="241" t="s">
        <v>160</v>
      </c>
      <c r="AU116" s="241" t="s">
        <v>83</v>
      </c>
      <c r="AY116" s="19" t="s">
        <v>157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81</v>
      </c>
      <c r="BK116" s="242">
        <f>ROUND(I116*H116,2)</f>
        <v>0</v>
      </c>
      <c r="BL116" s="19" t="s">
        <v>164</v>
      </c>
      <c r="BM116" s="241" t="s">
        <v>686</v>
      </c>
    </row>
    <row r="117" s="2" customFormat="1" ht="21.75" customHeight="1">
      <c r="A117" s="40"/>
      <c r="B117" s="41"/>
      <c r="C117" s="229" t="s">
        <v>220</v>
      </c>
      <c r="D117" s="229" t="s">
        <v>160</v>
      </c>
      <c r="E117" s="230" t="s">
        <v>687</v>
      </c>
      <c r="F117" s="231" t="s">
        <v>688</v>
      </c>
      <c r="G117" s="232" t="s">
        <v>362</v>
      </c>
      <c r="H117" s="233">
        <v>2.1000000000000001</v>
      </c>
      <c r="I117" s="234"/>
      <c r="J117" s="235">
        <f>ROUND(I117*H117,2)</f>
        <v>0</v>
      </c>
      <c r="K117" s="236"/>
      <c r="L117" s="46"/>
      <c r="M117" s="237" t="s">
        <v>19</v>
      </c>
      <c r="N117" s="238" t="s">
        <v>45</v>
      </c>
      <c r="O117" s="86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164</v>
      </c>
      <c r="AT117" s="241" t="s">
        <v>160</v>
      </c>
      <c r="AU117" s="241" t="s">
        <v>83</v>
      </c>
      <c r="AY117" s="19" t="s">
        <v>157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81</v>
      </c>
      <c r="BK117" s="242">
        <f>ROUND(I117*H117,2)</f>
        <v>0</v>
      </c>
      <c r="BL117" s="19" t="s">
        <v>164</v>
      </c>
      <c r="BM117" s="241" t="s">
        <v>689</v>
      </c>
    </row>
    <row r="118" s="2" customFormat="1" ht="21.75" customHeight="1">
      <c r="A118" s="40"/>
      <c r="B118" s="41"/>
      <c r="C118" s="229" t="s">
        <v>224</v>
      </c>
      <c r="D118" s="229" t="s">
        <v>160</v>
      </c>
      <c r="E118" s="230" t="s">
        <v>690</v>
      </c>
      <c r="F118" s="231" t="s">
        <v>691</v>
      </c>
      <c r="G118" s="232" t="s">
        <v>362</v>
      </c>
      <c r="H118" s="233">
        <v>5.5590000000000002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45</v>
      </c>
      <c r="O118" s="86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164</v>
      </c>
      <c r="AT118" s="241" t="s">
        <v>160</v>
      </c>
      <c r="AU118" s="241" t="s">
        <v>83</v>
      </c>
      <c r="AY118" s="19" t="s">
        <v>157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81</v>
      </c>
      <c r="BK118" s="242">
        <f>ROUND(I118*H118,2)</f>
        <v>0</v>
      </c>
      <c r="BL118" s="19" t="s">
        <v>164</v>
      </c>
      <c r="BM118" s="241" t="s">
        <v>692</v>
      </c>
    </row>
    <row r="119" s="13" customFormat="1">
      <c r="A119" s="13"/>
      <c r="B119" s="247"/>
      <c r="C119" s="248"/>
      <c r="D119" s="243" t="s">
        <v>176</v>
      </c>
      <c r="E119" s="249" t="s">
        <v>19</v>
      </c>
      <c r="F119" s="250" t="s">
        <v>693</v>
      </c>
      <c r="G119" s="248"/>
      <c r="H119" s="251">
        <v>18.963000000000001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7" t="s">
        <v>176</v>
      </c>
      <c r="AU119" s="257" t="s">
        <v>83</v>
      </c>
      <c r="AV119" s="13" t="s">
        <v>83</v>
      </c>
      <c r="AW119" s="13" t="s">
        <v>35</v>
      </c>
      <c r="AX119" s="13" t="s">
        <v>74</v>
      </c>
      <c r="AY119" s="257" t="s">
        <v>157</v>
      </c>
    </row>
    <row r="120" s="13" customFormat="1">
      <c r="A120" s="13"/>
      <c r="B120" s="247"/>
      <c r="C120" s="248"/>
      <c r="D120" s="243" t="s">
        <v>176</v>
      </c>
      <c r="E120" s="249" t="s">
        <v>19</v>
      </c>
      <c r="F120" s="250" t="s">
        <v>694</v>
      </c>
      <c r="G120" s="248"/>
      <c r="H120" s="251">
        <v>-11.304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7" t="s">
        <v>176</v>
      </c>
      <c r="AU120" s="257" t="s">
        <v>83</v>
      </c>
      <c r="AV120" s="13" t="s">
        <v>83</v>
      </c>
      <c r="AW120" s="13" t="s">
        <v>35</v>
      </c>
      <c r="AX120" s="13" t="s">
        <v>74</v>
      </c>
      <c r="AY120" s="257" t="s">
        <v>157</v>
      </c>
    </row>
    <row r="121" s="13" customFormat="1">
      <c r="A121" s="13"/>
      <c r="B121" s="247"/>
      <c r="C121" s="248"/>
      <c r="D121" s="243" t="s">
        <v>176</v>
      </c>
      <c r="E121" s="249" t="s">
        <v>19</v>
      </c>
      <c r="F121" s="250" t="s">
        <v>695</v>
      </c>
      <c r="G121" s="248"/>
      <c r="H121" s="251">
        <v>-2.1000000000000001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7" t="s">
        <v>176</v>
      </c>
      <c r="AU121" s="257" t="s">
        <v>83</v>
      </c>
      <c r="AV121" s="13" t="s">
        <v>83</v>
      </c>
      <c r="AW121" s="13" t="s">
        <v>35</v>
      </c>
      <c r="AX121" s="13" t="s">
        <v>74</v>
      </c>
      <c r="AY121" s="257" t="s">
        <v>157</v>
      </c>
    </row>
    <row r="122" s="14" customFormat="1">
      <c r="A122" s="14"/>
      <c r="B122" s="258"/>
      <c r="C122" s="259"/>
      <c r="D122" s="243" t="s">
        <v>176</v>
      </c>
      <c r="E122" s="260" t="s">
        <v>19</v>
      </c>
      <c r="F122" s="261" t="s">
        <v>183</v>
      </c>
      <c r="G122" s="259"/>
      <c r="H122" s="262">
        <v>5.5590000000000011</v>
      </c>
      <c r="I122" s="263"/>
      <c r="J122" s="259"/>
      <c r="K122" s="259"/>
      <c r="L122" s="264"/>
      <c r="M122" s="265"/>
      <c r="N122" s="266"/>
      <c r="O122" s="266"/>
      <c r="P122" s="266"/>
      <c r="Q122" s="266"/>
      <c r="R122" s="266"/>
      <c r="S122" s="266"/>
      <c r="T122" s="26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8" t="s">
        <v>176</v>
      </c>
      <c r="AU122" s="268" t="s">
        <v>83</v>
      </c>
      <c r="AV122" s="14" t="s">
        <v>164</v>
      </c>
      <c r="AW122" s="14" t="s">
        <v>35</v>
      </c>
      <c r="AX122" s="14" t="s">
        <v>81</v>
      </c>
      <c r="AY122" s="268" t="s">
        <v>157</v>
      </c>
    </row>
    <row r="123" s="12" customFormat="1" ht="22.8" customHeight="1">
      <c r="A123" s="12"/>
      <c r="B123" s="213"/>
      <c r="C123" s="214"/>
      <c r="D123" s="215" t="s">
        <v>73</v>
      </c>
      <c r="E123" s="227" t="s">
        <v>382</v>
      </c>
      <c r="F123" s="227" t="s">
        <v>383</v>
      </c>
      <c r="G123" s="214"/>
      <c r="H123" s="214"/>
      <c r="I123" s="217"/>
      <c r="J123" s="22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81</v>
      </c>
      <c r="AT123" s="225" t="s">
        <v>73</v>
      </c>
      <c r="AU123" s="225" t="s">
        <v>81</v>
      </c>
      <c r="AY123" s="224" t="s">
        <v>157</v>
      </c>
      <c r="BK123" s="226">
        <f>BK124</f>
        <v>0</v>
      </c>
    </row>
    <row r="124" s="2" customFormat="1" ht="16.5" customHeight="1">
      <c r="A124" s="40"/>
      <c r="B124" s="41"/>
      <c r="C124" s="229" t="s">
        <v>229</v>
      </c>
      <c r="D124" s="229" t="s">
        <v>160</v>
      </c>
      <c r="E124" s="230" t="s">
        <v>696</v>
      </c>
      <c r="F124" s="231" t="s">
        <v>697</v>
      </c>
      <c r="G124" s="232" t="s">
        <v>362</v>
      </c>
      <c r="H124" s="233">
        <v>10.66</v>
      </c>
      <c r="I124" s="234"/>
      <c r="J124" s="235">
        <f>ROUND(I124*H124,2)</f>
        <v>0</v>
      </c>
      <c r="K124" s="236"/>
      <c r="L124" s="46"/>
      <c r="M124" s="237" t="s">
        <v>19</v>
      </c>
      <c r="N124" s="238" t="s">
        <v>45</v>
      </c>
      <c r="O124" s="86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164</v>
      </c>
      <c r="AT124" s="241" t="s">
        <v>160</v>
      </c>
      <c r="AU124" s="241" t="s">
        <v>83</v>
      </c>
      <c r="AY124" s="19" t="s">
        <v>157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81</v>
      </c>
      <c r="BK124" s="242">
        <f>ROUND(I124*H124,2)</f>
        <v>0</v>
      </c>
      <c r="BL124" s="19" t="s">
        <v>164</v>
      </c>
      <c r="BM124" s="241" t="s">
        <v>698</v>
      </c>
    </row>
    <row r="125" s="12" customFormat="1" ht="25.92" customHeight="1">
      <c r="A125" s="12"/>
      <c r="B125" s="213"/>
      <c r="C125" s="214"/>
      <c r="D125" s="215" t="s">
        <v>73</v>
      </c>
      <c r="E125" s="216" t="s">
        <v>388</v>
      </c>
      <c r="F125" s="216" t="s">
        <v>389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P126+P129+P165+P199+P212+P217</f>
        <v>0</v>
      </c>
      <c r="Q125" s="221"/>
      <c r="R125" s="222">
        <f>R126+R129+R165+R199+R212+R217</f>
        <v>0</v>
      </c>
      <c r="S125" s="221"/>
      <c r="T125" s="223">
        <f>T126+T129+T165+T199+T212+T217</f>
        <v>13.010419200000001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83</v>
      </c>
      <c r="AT125" s="225" t="s">
        <v>73</v>
      </c>
      <c r="AU125" s="225" t="s">
        <v>74</v>
      </c>
      <c r="AY125" s="224" t="s">
        <v>157</v>
      </c>
      <c r="BK125" s="226">
        <f>BK126+BK129+BK165+BK199+BK212+BK217</f>
        <v>0</v>
      </c>
    </row>
    <row r="126" s="12" customFormat="1" ht="22.8" customHeight="1">
      <c r="A126" s="12"/>
      <c r="B126" s="213"/>
      <c r="C126" s="214"/>
      <c r="D126" s="215" t="s">
        <v>73</v>
      </c>
      <c r="E126" s="227" t="s">
        <v>403</v>
      </c>
      <c r="F126" s="227" t="s">
        <v>699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SUM(P127:P128)</f>
        <v>0</v>
      </c>
      <c r="Q126" s="221"/>
      <c r="R126" s="222">
        <f>SUM(R127:R128)</f>
        <v>0</v>
      </c>
      <c r="S126" s="221"/>
      <c r="T126" s="223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83</v>
      </c>
      <c r="AT126" s="225" t="s">
        <v>73</v>
      </c>
      <c r="AU126" s="225" t="s">
        <v>81</v>
      </c>
      <c r="AY126" s="224" t="s">
        <v>157</v>
      </c>
      <c r="BK126" s="226">
        <f>SUM(BK127:BK128)</f>
        <v>0</v>
      </c>
    </row>
    <row r="127" s="2" customFormat="1" ht="21.75" customHeight="1">
      <c r="A127" s="40"/>
      <c r="B127" s="41"/>
      <c r="C127" s="229" t="s">
        <v>235</v>
      </c>
      <c r="D127" s="229" t="s">
        <v>160</v>
      </c>
      <c r="E127" s="230" t="s">
        <v>700</v>
      </c>
      <c r="F127" s="231" t="s">
        <v>701</v>
      </c>
      <c r="G127" s="232" t="s">
        <v>168</v>
      </c>
      <c r="H127" s="233">
        <v>1</v>
      </c>
      <c r="I127" s="234"/>
      <c r="J127" s="235">
        <f>ROUND(I127*H127,2)</f>
        <v>0</v>
      </c>
      <c r="K127" s="236"/>
      <c r="L127" s="46"/>
      <c r="M127" s="237" t="s">
        <v>19</v>
      </c>
      <c r="N127" s="238" t="s">
        <v>45</v>
      </c>
      <c r="O127" s="86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242</v>
      </c>
      <c r="AT127" s="241" t="s">
        <v>160</v>
      </c>
      <c r="AU127" s="241" t="s">
        <v>83</v>
      </c>
      <c r="AY127" s="19" t="s">
        <v>157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81</v>
      </c>
      <c r="BK127" s="242">
        <f>ROUND(I127*H127,2)</f>
        <v>0</v>
      </c>
      <c r="BL127" s="19" t="s">
        <v>242</v>
      </c>
      <c r="BM127" s="241" t="s">
        <v>702</v>
      </c>
    </row>
    <row r="128" s="2" customFormat="1" ht="16.5" customHeight="1">
      <c r="A128" s="40"/>
      <c r="B128" s="41"/>
      <c r="C128" s="280" t="s">
        <v>8</v>
      </c>
      <c r="D128" s="280" t="s">
        <v>251</v>
      </c>
      <c r="E128" s="281" t="s">
        <v>703</v>
      </c>
      <c r="F128" s="282" t="s">
        <v>704</v>
      </c>
      <c r="G128" s="283" t="s">
        <v>168</v>
      </c>
      <c r="H128" s="284">
        <v>1</v>
      </c>
      <c r="I128" s="285"/>
      <c r="J128" s="286">
        <f>ROUND(I128*H128,2)</f>
        <v>0</v>
      </c>
      <c r="K128" s="287"/>
      <c r="L128" s="288"/>
      <c r="M128" s="289" t="s">
        <v>19</v>
      </c>
      <c r="N128" s="290" t="s">
        <v>45</v>
      </c>
      <c r="O128" s="86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1" t="s">
        <v>311</v>
      </c>
      <c r="AT128" s="241" t="s">
        <v>251</v>
      </c>
      <c r="AU128" s="241" t="s">
        <v>83</v>
      </c>
      <c r="AY128" s="19" t="s">
        <v>157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81</v>
      </c>
      <c r="BK128" s="242">
        <f>ROUND(I128*H128,2)</f>
        <v>0</v>
      </c>
      <c r="BL128" s="19" t="s">
        <v>242</v>
      </c>
      <c r="BM128" s="241" t="s">
        <v>705</v>
      </c>
    </row>
    <row r="129" s="12" customFormat="1" ht="22.8" customHeight="1">
      <c r="A129" s="12"/>
      <c r="B129" s="213"/>
      <c r="C129" s="214"/>
      <c r="D129" s="215" t="s">
        <v>73</v>
      </c>
      <c r="E129" s="227" t="s">
        <v>706</v>
      </c>
      <c r="F129" s="227" t="s">
        <v>707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SUM(P130:P164)</f>
        <v>0</v>
      </c>
      <c r="Q129" s="221"/>
      <c r="R129" s="222">
        <f>SUM(R130:R164)</f>
        <v>0</v>
      </c>
      <c r="S129" s="221"/>
      <c r="T129" s="223">
        <f>SUM(T130:T164)</f>
        <v>1.7061600000000001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83</v>
      </c>
      <c r="AT129" s="225" t="s">
        <v>73</v>
      </c>
      <c r="AU129" s="225" t="s">
        <v>81</v>
      </c>
      <c r="AY129" s="224" t="s">
        <v>157</v>
      </c>
      <c r="BK129" s="226">
        <f>SUM(BK130:BK164)</f>
        <v>0</v>
      </c>
    </row>
    <row r="130" s="2" customFormat="1" ht="16.5" customHeight="1">
      <c r="A130" s="40"/>
      <c r="B130" s="41"/>
      <c r="C130" s="229" t="s">
        <v>242</v>
      </c>
      <c r="D130" s="229" t="s">
        <v>160</v>
      </c>
      <c r="E130" s="230" t="s">
        <v>708</v>
      </c>
      <c r="F130" s="231" t="s">
        <v>709</v>
      </c>
      <c r="G130" s="232" t="s">
        <v>204</v>
      </c>
      <c r="H130" s="233">
        <v>153</v>
      </c>
      <c r="I130" s="234"/>
      <c r="J130" s="235">
        <f>ROUND(I130*H130,2)</f>
        <v>0</v>
      </c>
      <c r="K130" s="236"/>
      <c r="L130" s="46"/>
      <c r="M130" s="237" t="s">
        <v>19</v>
      </c>
      <c r="N130" s="238" t="s">
        <v>45</v>
      </c>
      <c r="O130" s="86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1" t="s">
        <v>242</v>
      </c>
      <c r="AT130" s="241" t="s">
        <v>160</v>
      </c>
      <c r="AU130" s="241" t="s">
        <v>83</v>
      </c>
      <c r="AY130" s="19" t="s">
        <v>157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9" t="s">
        <v>81</v>
      </c>
      <c r="BK130" s="242">
        <f>ROUND(I130*H130,2)</f>
        <v>0</v>
      </c>
      <c r="BL130" s="19" t="s">
        <v>242</v>
      </c>
      <c r="BM130" s="241" t="s">
        <v>710</v>
      </c>
    </row>
    <row r="131" s="13" customFormat="1">
      <c r="A131" s="13"/>
      <c r="B131" s="247"/>
      <c r="C131" s="248"/>
      <c r="D131" s="243" t="s">
        <v>176</v>
      </c>
      <c r="E131" s="249" t="s">
        <v>19</v>
      </c>
      <c r="F131" s="250" t="s">
        <v>711</v>
      </c>
      <c r="G131" s="248"/>
      <c r="H131" s="251">
        <v>153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176</v>
      </c>
      <c r="AU131" s="257" t="s">
        <v>83</v>
      </c>
      <c r="AV131" s="13" t="s">
        <v>83</v>
      </c>
      <c r="AW131" s="13" t="s">
        <v>35</v>
      </c>
      <c r="AX131" s="13" t="s">
        <v>81</v>
      </c>
      <c r="AY131" s="257" t="s">
        <v>157</v>
      </c>
    </row>
    <row r="132" s="2" customFormat="1" ht="21.75" customHeight="1">
      <c r="A132" s="40"/>
      <c r="B132" s="41"/>
      <c r="C132" s="229" t="s">
        <v>246</v>
      </c>
      <c r="D132" s="229" t="s">
        <v>160</v>
      </c>
      <c r="E132" s="230" t="s">
        <v>712</v>
      </c>
      <c r="F132" s="231" t="s">
        <v>713</v>
      </c>
      <c r="G132" s="232" t="s">
        <v>163</v>
      </c>
      <c r="H132" s="233">
        <v>5.5369999999999999</v>
      </c>
      <c r="I132" s="234"/>
      <c r="J132" s="235">
        <f>ROUND(I132*H132,2)</f>
        <v>0</v>
      </c>
      <c r="K132" s="236"/>
      <c r="L132" s="46"/>
      <c r="M132" s="237" t="s">
        <v>19</v>
      </c>
      <c r="N132" s="238" t="s">
        <v>45</v>
      </c>
      <c r="O132" s="86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1" t="s">
        <v>242</v>
      </c>
      <c r="AT132" s="241" t="s">
        <v>160</v>
      </c>
      <c r="AU132" s="241" t="s">
        <v>83</v>
      </c>
      <c r="AY132" s="19" t="s">
        <v>157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81</v>
      </c>
      <c r="BK132" s="242">
        <f>ROUND(I132*H132,2)</f>
        <v>0</v>
      </c>
      <c r="BL132" s="19" t="s">
        <v>242</v>
      </c>
      <c r="BM132" s="241" t="s">
        <v>714</v>
      </c>
    </row>
    <row r="133" s="13" customFormat="1">
      <c r="A133" s="13"/>
      <c r="B133" s="247"/>
      <c r="C133" s="248"/>
      <c r="D133" s="243" t="s">
        <v>176</v>
      </c>
      <c r="E133" s="249" t="s">
        <v>19</v>
      </c>
      <c r="F133" s="250" t="s">
        <v>715</v>
      </c>
      <c r="G133" s="248"/>
      <c r="H133" s="251">
        <v>2.7959999999999998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176</v>
      </c>
      <c r="AU133" s="257" t="s">
        <v>83</v>
      </c>
      <c r="AV133" s="13" t="s">
        <v>83</v>
      </c>
      <c r="AW133" s="13" t="s">
        <v>35</v>
      </c>
      <c r="AX133" s="13" t="s">
        <v>74</v>
      </c>
      <c r="AY133" s="257" t="s">
        <v>157</v>
      </c>
    </row>
    <row r="134" s="13" customFormat="1">
      <c r="A134" s="13"/>
      <c r="B134" s="247"/>
      <c r="C134" s="248"/>
      <c r="D134" s="243" t="s">
        <v>176</v>
      </c>
      <c r="E134" s="249" t="s">
        <v>19</v>
      </c>
      <c r="F134" s="250" t="s">
        <v>716</v>
      </c>
      <c r="G134" s="248"/>
      <c r="H134" s="251">
        <v>1.3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176</v>
      </c>
      <c r="AU134" s="257" t="s">
        <v>83</v>
      </c>
      <c r="AV134" s="13" t="s">
        <v>83</v>
      </c>
      <c r="AW134" s="13" t="s">
        <v>35</v>
      </c>
      <c r="AX134" s="13" t="s">
        <v>74</v>
      </c>
      <c r="AY134" s="257" t="s">
        <v>157</v>
      </c>
    </row>
    <row r="135" s="13" customFormat="1">
      <c r="A135" s="13"/>
      <c r="B135" s="247"/>
      <c r="C135" s="248"/>
      <c r="D135" s="243" t="s">
        <v>176</v>
      </c>
      <c r="E135" s="249" t="s">
        <v>19</v>
      </c>
      <c r="F135" s="250" t="s">
        <v>717</v>
      </c>
      <c r="G135" s="248"/>
      <c r="H135" s="251">
        <v>1.0369999999999999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176</v>
      </c>
      <c r="AU135" s="257" t="s">
        <v>83</v>
      </c>
      <c r="AV135" s="13" t="s">
        <v>83</v>
      </c>
      <c r="AW135" s="13" t="s">
        <v>35</v>
      </c>
      <c r="AX135" s="13" t="s">
        <v>74</v>
      </c>
      <c r="AY135" s="257" t="s">
        <v>157</v>
      </c>
    </row>
    <row r="136" s="13" customFormat="1">
      <c r="A136" s="13"/>
      <c r="B136" s="247"/>
      <c r="C136" s="248"/>
      <c r="D136" s="243" t="s">
        <v>176</v>
      </c>
      <c r="E136" s="249" t="s">
        <v>19</v>
      </c>
      <c r="F136" s="250" t="s">
        <v>718</v>
      </c>
      <c r="G136" s="248"/>
      <c r="H136" s="251">
        <v>0.40400000000000003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176</v>
      </c>
      <c r="AU136" s="257" t="s">
        <v>83</v>
      </c>
      <c r="AV136" s="13" t="s">
        <v>83</v>
      </c>
      <c r="AW136" s="13" t="s">
        <v>35</v>
      </c>
      <c r="AX136" s="13" t="s">
        <v>74</v>
      </c>
      <c r="AY136" s="257" t="s">
        <v>157</v>
      </c>
    </row>
    <row r="137" s="14" customFormat="1">
      <c r="A137" s="14"/>
      <c r="B137" s="258"/>
      <c r="C137" s="259"/>
      <c r="D137" s="243" t="s">
        <v>176</v>
      </c>
      <c r="E137" s="260" t="s">
        <v>19</v>
      </c>
      <c r="F137" s="261" t="s">
        <v>183</v>
      </c>
      <c r="G137" s="259"/>
      <c r="H137" s="262">
        <v>5.5369999999999999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8" t="s">
        <v>176</v>
      </c>
      <c r="AU137" s="268" t="s">
        <v>83</v>
      </c>
      <c r="AV137" s="14" t="s">
        <v>164</v>
      </c>
      <c r="AW137" s="14" t="s">
        <v>35</v>
      </c>
      <c r="AX137" s="14" t="s">
        <v>81</v>
      </c>
      <c r="AY137" s="268" t="s">
        <v>157</v>
      </c>
    </row>
    <row r="138" s="2" customFormat="1" ht="21.75" customHeight="1">
      <c r="A138" s="40"/>
      <c r="B138" s="41"/>
      <c r="C138" s="229" t="s">
        <v>250</v>
      </c>
      <c r="D138" s="229" t="s">
        <v>160</v>
      </c>
      <c r="E138" s="230" t="s">
        <v>719</v>
      </c>
      <c r="F138" s="231" t="s">
        <v>720</v>
      </c>
      <c r="G138" s="232" t="s">
        <v>204</v>
      </c>
      <c r="H138" s="233">
        <v>45.899999999999999</v>
      </c>
      <c r="I138" s="234"/>
      <c r="J138" s="235">
        <f>ROUND(I138*H138,2)</f>
        <v>0</v>
      </c>
      <c r="K138" s="236"/>
      <c r="L138" s="46"/>
      <c r="M138" s="237" t="s">
        <v>19</v>
      </c>
      <c r="N138" s="238" t="s">
        <v>45</v>
      </c>
      <c r="O138" s="86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1" t="s">
        <v>242</v>
      </c>
      <c r="AT138" s="241" t="s">
        <v>160</v>
      </c>
      <c r="AU138" s="241" t="s">
        <v>83</v>
      </c>
      <c r="AY138" s="19" t="s">
        <v>157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81</v>
      </c>
      <c r="BK138" s="242">
        <f>ROUND(I138*H138,2)</f>
        <v>0</v>
      </c>
      <c r="BL138" s="19" t="s">
        <v>242</v>
      </c>
      <c r="BM138" s="241" t="s">
        <v>721</v>
      </c>
    </row>
    <row r="139" s="13" customFormat="1">
      <c r="A139" s="13"/>
      <c r="B139" s="247"/>
      <c r="C139" s="248"/>
      <c r="D139" s="243" t="s">
        <v>176</v>
      </c>
      <c r="E139" s="248"/>
      <c r="F139" s="250" t="s">
        <v>722</v>
      </c>
      <c r="G139" s="248"/>
      <c r="H139" s="251">
        <v>45.899999999999999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176</v>
      </c>
      <c r="AU139" s="257" t="s">
        <v>83</v>
      </c>
      <c r="AV139" s="13" t="s">
        <v>83</v>
      </c>
      <c r="AW139" s="13" t="s">
        <v>4</v>
      </c>
      <c r="AX139" s="13" t="s">
        <v>81</v>
      </c>
      <c r="AY139" s="257" t="s">
        <v>157</v>
      </c>
    </row>
    <row r="140" s="2" customFormat="1" ht="21.75" customHeight="1">
      <c r="A140" s="40"/>
      <c r="B140" s="41"/>
      <c r="C140" s="229" t="s">
        <v>256</v>
      </c>
      <c r="D140" s="229" t="s">
        <v>160</v>
      </c>
      <c r="E140" s="230" t="s">
        <v>723</v>
      </c>
      <c r="F140" s="231" t="s">
        <v>724</v>
      </c>
      <c r="G140" s="232" t="s">
        <v>174</v>
      </c>
      <c r="H140" s="233">
        <v>101.68000000000001</v>
      </c>
      <c r="I140" s="234"/>
      <c r="J140" s="235">
        <f>ROUND(I140*H140,2)</f>
        <v>0</v>
      </c>
      <c r="K140" s="236"/>
      <c r="L140" s="46"/>
      <c r="M140" s="237" t="s">
        <v>19</v>
      </c>
      <c r="N140" s="238" t="s">
        <v>45</v>
      </c>
      <c r="O140" s="86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1" t="s">
        <v>242</v>
      </c>
      <c r="AT140" s="241" t="s">
        <v>160</v>
      </c>
      <c r="AU140" s="241" t="s">
        <v>83</v>
      </c>
      <c r="AY140" s="19" t="s">
        <v>157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9" t="s">
        <v>81</v>
      </c>
      <c r="BK140" s="242">
        <f>ROUND(I140*H140,2)</f>
        <v>0</v>
      </c>
      <c r="BL140" s="19" t="s">
        <v>242</v>
      </c>
      <c r="BM140" s="241" t="s">
        <v>725</v>
      </c>
    </row>
    <row r="141" s="13" customFormat="1">
      <c r="A141" s="13"/>
      <c r="B141" s="247"/>
      <c r="C141" s="248"/>
      <c r="D141" s="243" t="s">
        <v>176</v>
      </c>
      <c r="E141" s="249" t="s">
        <v>19</v>
      </c>
      <c r="F141" s="250" t="s">
        <v>726</v>
      </c>
      <c r="G141" s="248"/>
      <c r="H141" s="251">
        <v>146.88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176</v>
      </c>
      <c r="AU141" s="257" t="s">
        <v>83</v>
      </c>
      <c r="AV141" s="13" t="s">
        <v>83</v>
      </c>
      <c r="AW141" s="13" t="s">
        <v>35</v>
      </c>
      <c r="AX141" s="13" t="s">
        <v>74</v>
      </c>
      <c r="AY141" s="257" t="s">
        <v>157</v>
      </c>
    </row>
    <row r="142" s="13" customFormat="1">
      <c r="A142" s="13"/>
      <c r="B142" s="247"/>
      <c r="C142" s="248"/>
      <c r="D142" s="243" t="s">
        <v>176</v>
      </c>
      <c r="E142" s="249" t="s">
        <v>19</v>
      </c>
      <c r="F142" s="250" t="s">
        <v>727</v>
      </c>
      <c r="G142" s="248"/>
      <c r="H142" s="251">
        <v>-45.200000000000003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7" t="s">
        <v>176</v>
      </c>
      <c r="AU142" s="257" t="s">
        <v>83</v>
      </c>
      <c r="AV142" s="13" t="s">
        <v>83</v>
      </c>
      <c r="AW142" s="13" t="s">
        <v>35</v>
      </c>
      <c r="AX142" s="13" t="s">
        <v>74</v>
      </c>
      <c r="AY142" s="257" t="s">
        <v>157</v>
      </c>
    </row>
    <row r="143" s="14" customFormat="1">
      <c r="A143" s="14"/>
      <c r="B143" s="258"/>
      <c r="C143" s="259"/>
      <c r="D143" s="243" t="s">
        <v>176</v>
      </c>
      <c r="E143" s="260" t="s">
        <v>19</v>
      </c>
      <c r="F143" s="261" t="s">
        <v>183</v>
      </c>
      <c r="G143" s="259"/>
      <c r="H143" s="262">
        <v>101.67999999999999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8" t="s">
        <v>176</v>
      </c>
      <c r="AU143" s="268" t="s">
        <v>83</v>
      </c>
      <c r="AV143" s="14" t="s">
        <v>164</v>
      </c>
      <c r="AW143" s="14" t="s">
        <v>35</v>
      </c>
      <c r="AX143" s="14" t="s">
        <v>81</v>
      </c>
      <c r="AY143" s="268" t="s">
        <v>157</v>
      </c>
    </row>
    <row r="144" s="2" customFormat="1" ht="16.5" customHeight="1">
      <c r="A144" s="40"/>
      <c r="B144" s="41"/>
      <c r="C144" s="280" t="s">
        <v>262</v>
      </c>
      <c r="D144" s="280" t="s">
        <v>251</v>
      </c>
      <c r="E144" s="281" t="s">
        <v>728</v>
      </c>
      <c r="F144" s="282" t="s">
        <v>729</v>
      </c>
      <c r="G144" s="283" t="s">
        <v>163</v>
      </c>
      <c r="H144" s="284">
        <v>2.7959999999999998</v>
      </c>
      <c r="I144" s="285"/>
      <c r="J144" s="286">
        <f>ROUND(I144*H144,2)</f>
        <v>0</v>
      </c>
      <c r="K144" s="287"/>
      <c r="L144" s="288"/>
      <c r="M144" s="289" t="s">
        <v>19</v>
      </c>
      <c r="N144" s="290" t="s">
        <v>45</v>
      </c>
      <c r="O144" s="86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1" t="s">
        <v>311</v>
      </c>
      <c r="AT144" s="241" t="s">
        <v>251</v>
      </c>
      <c r="AU144" s="241" t="s">
        <v>83</v>
      </c>
      <c r="AY144" s="19" t="s">
        <v>157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81</v>
      </c>
      <c r="BK144" s="242">
        <f>ROUND(I144*H144,2)</f>
        <v>0</v>
      </c>
      <c r="BL144" s="19" t="s">
        <v>242</v>
      </c>
      <c r="BM144" s="241" t="s">
        <v>730</v>
      </c>
    </row>
    <row r="145" s="13" customFormat="1">
      <c r="A145" s="13"/>
      <c r="B145" s="247"/>
      <c r="C145" s="248"/>
      <c r="D145" s="243" t="s">
        <v>176</v>
      </c>
      <c r="E145" s="249" t="s">
        <v>19</v>
      </c>
      <c r="F145" s="250" t="s">
        <v>731</v>
      </c>
      <c r="G145" s="248"/>
      <c r="H145" s="251">
        <v>2.5419999999999998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176</v>
      </c>
      <c r="AU145" s="257" t="s">
        <v>83</v>
      </c>
      <c r="AV145" s="13" t="s">
        <v>83</v>
      </c>
      <c r="AW145" s="13" t="s">
        <v>35</v>
      </c>
      <c r="AX145" s="13" t="s">
        <v>81</v>
      </c>
      <c r="AY145" s="257" t="s">
        <v>157</v>
      </c>
    </row>
    <row r="146" s="13" customFormat="1">
      <c r="A146" s="13"/>
      <c r="B146" s="247"/>
      <c r="C146" s="248"/>
      <c r="D146" s="243" t="s">
        <v>176</v>
      </c>
      <c r="E146" s="248"/>
      <c r="F146" s="250" t="s">
        <v>732</v>
      </c>
      <c r="G146" s="248"/>
      <c r="H146" s="251">
        <v>2.7959999999999998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176</v>
      </c>
      <c r="AU146" s="257" t="s">
        <v>83</v>
      </c>
      <c r="AV146" s="13" t="s">
        <v>83</v>
      </c>
      <c r="AW146" s="13" t="s">
        <v>4</v>
      </c>
      <c r="AX146" s="13" t="s">
        <v>81</v>
      </c>
      <c r="AY146" s="257" t="s">
        <v>157</v>
      </c>
    </row>
    <row r="147" s="2" customFormat="1" ht="21.75" customHeight="1">
      <c r="A147" s="40"/>
      <c r="B147" s="41"/>
      <c r="C147" s="229" t="s">
        <v>7</v>
      </c>
      <c r="D147" s="229" t="s">
        <v>160</v>
      </c>
      <c r="E147" s="230" t="s">
        <v>733</v>
      </c>
      <c r="F147" s="231" t="s">
        <v>734</v>
      </c>
      <c r="G147" s="232" t="s">
        <v>174</v>
      </c>
      <c r="H147" s="233">
        <v>45.200000000000003</v>
      </c>
      <c r="I147" s="234"/>
      <c r="J147" s="235">
        <f>ROUND(I147*H147,2)</f>
        <v>0</v>
      </c>
      <c r="K147" s="236"/>
      <c r="L147" s="46"/>
      <c r="M147" s="237" t="s">
        <v>19</v>
      </c>
      <c r="N147" s="238" t="s">
        <v>45</v>
      </c>
      <c r="O147" s="86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1" t="s">
        <v>242</v>
      </c>
      <c r="AT147" s="241" t="s">
        <v>160</v>
      </c>
      <c r="AU147" s="241" t="s">
        <v>83</v>
      </c>
      <c r="AY147" s="19" t="s">
        <v>157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81</v>
      </c>
      <c r="BK147" s="242">
        <f>ROUND(I147*H147,2)</f>
        <v>0</v>
      </c>
      <c r="BL147" s="19" t="s">
        <v>242</v>
      </c>
      <c r="BM147" s="241" t="s">
        <v>735</v>
      </c>
    </row>
    <row r="148" s="13" customFormat="1">
      <c r="A148" s="13"/>
      <c r="B148" s="247"/>
      <c r="C148" s="248"/>
      <c r="D148" s="243" t="s">
        <v>176</v>
      </c>
      <c r="E148" s="249" t="s">
        <v>19</v>
      </c>
      <c r="F148" s="250" t="s">
        <v>736</v>
      </c>
      <c r="G148" s="248"/>
      <c r="H148" s="251">
        <v>20.399999999999999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176</v>
      </c>
      <c r="AU148" s="257" t="s">
        <v>83</v>
      </c>
      <c r="AV148" s="13" t="s">
        <v>83</v>
      </c>
      <c r="AW148" s="13" t="s">
        <v>35</v>
      </c>
      <c r="AX148" s="13" t="s">
        <v>74</v>
      </c>
      <c r="AY148" s="257" t="s">
        <v>157</v>
      </c>
    </row>
    <row r="149" s="13" customFormat="1">
      <c r="A149" s="13"/>
      <c r="B149" s="247"/>
      <c r="C149" s="248"/>
      <c r="D149" s="243" t="s">
        <v>176</v>
      </c>
      <c r="E149" s="249" t="s">
        <v>19</v>
      </c>
      <c r="F149" s="250" t="s">
        <v>737</v>
      </c>
      <c r="G149" s="248"/>
      <c r="H149" s="251">
        <v>24.800000000000001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176</v>
      </c>
      <c r="AU149" s="257" t="s">
        <v>83</v>
      </c>
      <c r="AV149" s="13" t="s">
        <v>83</v>
      </c>
      <c r="AW149" s="13" t="s">
        <v>35</v>
      </c>
      <c r="AX149" s="13" t="s">
        <v>74</v>
      </c>
      <c r="AY149" s="257" t="s">
        <v>157</v>
      </c>
    </row>
    <row r="150" s="14" customFormat="1">
      <c r="A150" s="14"/>
      <c r="B150" s="258"/>
      <c r="C150" s="259"/>
      <c r="D150" s="243" t="s">
        <v>176</v>
      </c>
      <c r="E150" s="260" t="s">
        <v>19</v>
      </c>
      <c r="F150" s="261" t="s">
        <v>183</v>
      </c>
      <c r="G150" s="259"/>
      <c r="H150" s="262">
        <v>45.200000000000003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176</v>
      </c>
      <c r="AU150" s="268" t="s">
        <v>83</v>
      </c>
      <c r="AV150" s="14" t="s">
        <v>164</v>
      </c>
      <c r="AW150" s="14" t="s">
        <v>35</v>
      </c>
      <c r="AX150" s="14" t="s">
        <v>81</v>
      </c>
      <c r="AY150" s="268" t="s">
        <v>157</v>
      </c>
    </row>
    <row r="151" s="2" customFormat="1" ht="16.5" customHeight="1">
      <c r="A151" s="40"/>
      <c r="B151" s="41"/>
      <c r="C151" s="280" t="s">
        <v>269</v>
      </c>
      <c r="D151" s="280" t="s">
        <v>251</v>
      </c>
      <c r="E151" s="281" t="s">
        <v>738</v>
      </c>
      <c r="F151" s="282" t="s">
        <v>739</v>
      </c>
      <c r="G151" s="283" t="s">
        <v>174</v>
      </c>
      <c r="H151" s="284">
        <v>51.979999999999997</v>
      </c>
      <c r="I151" s="285"/>
      <c r="J151" s="286">
        <f>ROUND(I151*H151,2)</f>
        <v>0</v>
      </c>
      <c r="K151" s="287"/>
      <c r="L151" s="288"/>
      <c r="M151" s="289" t="s">
        <v>19</v>
      </c>
      <c r="N151" s="290" t="s">
        <v>45</v>
      </c>
      <c r="O151" s="86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311</v>
      </c>
      <c r="AT151" s="241" t="s">
        <v>251</v>
      </c>
      <c r="AU151" s="241" t="s">
        <v>83</v>
      </c>
      <c r="AY151" s="19" t="s">
        <v>157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81</v>
      </c>
      <c r="BK151" s="242">
        <f>ROUND(I151*H151,2)</f>
        <v>0</v>
      </c>
      <c r="BL151" s="19" t="s">
        <v>242</v>
      </c>
      <c r="BM151" s="241" t="s">
        <v>740</v>
      </c>
    </row>
    <row r="152" s="13" customFormat="1">
      <c r="A152" s="13"/>
      <c r="B152" s="247"/>
      <c r="C152" s="248"/>
      <c r="D152" s="243" t="s">
        <v>176</v>
      </c>
      <c r="E152" s="248"/>
      <c r="F152" s="250" t="s">
        <v>741</v>
      </c>
      <c r="G152" s="248"/>
      <c r="H152" s="251">
        <v>51.979999999999997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176</v>
      </c>
      <c r="AU152" s="257" t="s">
        <v>83</v>
      </c>
      <c r="AV152" s="13" t="s">
        <v>83</v>
      </c>
      <c r="AW152" s="13" t="s">
        <v>4</v>
      </c>
      <c r="AX152" s="13" t="s">
        <v>81</v>
      </c>
      <c r="AY152" s="257" t="s">
        <v>157</v>
      </c>
    </row>
    <row r="153" s="2" customFormat="1" ht="16.5" customHeight="1">
      <c r="A153" s="40"/>
      <c r="B153" s="41"/>
      <c r="C153" s="229" t="s">
        <v>273</v>
      </c>
      <c r="D153" s="229" t="s">
        <v>160</v>
      </c>
      <c r="E153" s="230" t="s">
        <v>742</v>
      </c>
      <c r="F153" s="231" t="s">
        <v>743</v>
      </c>
      <c r="G153" s="232" t="s">
        <v>174</v>
      </c>
      <c r="H153" s="233">
        <v>45.200000000000003</v>
      </c>
      <c r="I153" s="234"/>
      <c r="J153" s="235">
        <f>ROUND(I153*H153,2)</f>
        <v>0</v>
      </c>
      <c r="K153" s="236"/>
      <c r="L153" s="46"/>
      <c r="M153" s="237" t="s">
        <v>19</v>
      </c>
      <c r="N153" s="238" t="s">
        <v>45</v>
      </c>
      <c r="O153" s="86"/>
      <c r="P153" s="239">
        <f>O153*H153</f>
        <v>0</v>
      </c>
      <c r="Q153" s="239">
        <v>0</v>
      </c>
      <c r="R153" s="239">
        <f>Q153*H153</f>
        <v>0</v>
      </c>
      <c r="S153" s="239">
        <v>0.014999999999999999</v>
      </c>
      <c r="T153" s="240">
        <f>S153*H153</f>
        <v>0.67800000000000005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1" t="s">
        <v>242</v>
      </c>
      <c r="AT153" s="241" t="s">
        <v>160</v>
      </c>
      <c r="AU153" s="241" t="s">
        <v>83</v>
      </c>
      <c r="AY153" s="19" t="s">
        <v>157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9" t="s">
        <v>81</v>
      </c>
      <c r="BK153" s="242">
        <f>ROUND(I153*H153,2)</f>
        <v>0</v>
      </c>
      <c r="BL153" s="19" t="s">
        <v>242</v>
      </c>
      <c r="BM153" s="241" t="s">
        <v>744</v>
      </c>
    </row>
    <row r="154" s="2" customFormat="1" ht="21.75" customHeight="1">
      <c r="A154" s="40"/>
      <c r="B154" s="41"/>
      <c r="C154" s="229" t="s">
        <v>278</v>
      </c>
      <c r="D154" s="229" t="s">
        <v>160</v>
      </c>
      <c r="E154" s="230" t="s">
        <v>745</v>
      </c>
      <c r="F154" s="231" t="s">
        <v>746</v>
      </c>
      <c r="G154" s="232" t="s">
        <v>174</v>
      </c>
      <c r="H154" s="233">
        <v>146.88</v>
      </c>
      <c r="I154" s="234"/>
      <c r="J154" s="235">
        <f>ROUND(I154*H154,2)</f>
        <v>0</v>
      </c>
      <c r="K154" s="236"/>
      <c r="L154" s="46"/>
      <c r="M154" s="237" t="s">
        <v>19</v>
      </c>
      <c r="N154" s="238" t="s">
        <v>45</v>
      </c>
      <c r="O154" s="86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1" t="s">
        <v>242</v>
      </c>
      <c r="AT154" s="241" t="s">
        <v>160</v>
      </c>
      <c r="AU154" s="241" t="s">
        <v>83</v>
      </c>
      <c r="AY154" s="19" t="s">
        <v>157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81</v>
      </c>
      <c r="BK154" s="242">
        <f>ROUND(I154*H154,2)</f>
        <v>0</v>
      </c>
      <c r="BL154" s="19" t="s">
        <v>242</v>
      </c>
      <c r="BM154" s="241" t="s">
        <v>747</v>
      </c>
    </row>
    <row r="155" s="2" customFormat="1" ht="16.5" customHeight="1">
      <c r="A155" s="40"/>
      <c r="B155" s="41"/>
      <c r="C155" s="280" t="s">
        <v>282</v>
      </c>
      <c r="D155" s="280" t="s">
        <v>251</v>
      </c>
      <c r="E155" s="281" t="s">
        <v>748</v>
      </c>
      <c r="F155" s="282" t="s">
        <v>749</v>
      </c>
      <c r="G155" s="283" t="s">
        <v>163</v>
      </c>
      <c r="H155" s="284">
        <v>1.0369999999999999</v>
      </c>
      <c r="I155" s="285"/>
      <c r="J155" s="286">
        <f>ROUND(I155*H155,2)</f>
        <v>0</v>
      </c>
      <c r="K155" s="287"/>
      <c r="L155" s="288"/>
      <c r="M155" s="289" t="s">
        <v>19</v>
      </c>
      <c r="N155" s="290" t="s">
        <v>45</v>
      </c>
      <c r="O155" s="86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1" t="s">
        <v>311</v>
      </c>
      <c r="AT155" s="241" t="s">
        <v>251</v>
      </c>
      <c r="AU155" s="241" t="s">
        <v>83</v>
      </c>
      <c r="AY155" s="19" t="s">
        <v>157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81</v>
      </c>
      <c r="BK155" s="242">
        <f>ROUND(I155*H155,2)</f>
        <v>0</v>
      </c>
      <c r="BL155" s="19" t="s">
        <v>242</v>
      </c>
      <c r="BM155" s="241" t="s">
        <v>750</v>
      </c>
    </row>
    <row r="156" s="13" customFormat="1">
      <c r="A156" s="13"/>
      <c r="B156" s="247"/>
      <c r="C156" s="248"/>
      <c r="D156" s="243" t="s">
        <v>176</v>
      </c>
      <c r="E156" s="249" t="s">
        <v>19</v>
      </c>
      <c r="F156" s="250" t="s">
        <v>751</v>
      </c>
      <c r="G156" s="248"/>
      <c r="H156" s="251">
        <v>1.0369999999999999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176</v>
      </c>
      <c r="AU156" s="257" t="s">
        <v>83</v>
      </c>
      <c r="AV156" s="13" t="s">
        <v>83</v>
      </c>
      <c r="AW156" s="13" t="s">
        <v>35</v>
      </c>
      <c r="AX156" s="13" t="s">
        <v>74</v>
      </c>
      <c r="AY156" s="257" t="s">
        <v>157</v>
      </c>
    </row>
    <row r="157" s="14" customFormat="1">
      <c r="A157" s="14"/>
      <c r="B157" s="258"/>
      <c r="C157" s="259"/>
      <c r="D157" s="243" t="s">
        <v>176</v>
      </c>
      <c r="E157" s="260" t="s">
        <v>19</v>
      </c>
      <c r="F157" s="261" t="s">
        <v>183</v>
      </c>
      <c r="G157" s="259"/>
      <c r="H157" s="262">
        <v>1.0369999999999999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176</v>
      </c>
      <c r="AU157" s="268" t="s">
        <v>83</v>
      </c>
      <c r="AV157" s="14" t="s">
        <v>164</v>
      </c>
      <c r="AW157" s="14" t="s">
        <v>35</v>
      </c>
      <c r="AX157" s="14" t="s">
        <v>81</v>
      </c>
      <c r="AY157" s="268" t="s">
        <v>157</v>
      </c>
    </row>
    <row r="158" s="2" customFormat="1" ht="21.75" customHeight="1">
      <c r="A158" s="40"/>
      <c r="B158" s="41"/>
      <c r="C158" s="229" t="s">
        <v>286</v>
      </c>
      <c r="D158" s="229" t="s">
        <v>160</v>
      </c>
      <c r="E158" s="230" t="s">
        <v>752</v>
      </c>
      <c r="F158" s="231" t="s">
        <v>753</v>
      </c>
      <c r="G158" s="232" t="s">
        <v>204</v>
      </c>
      <c r="H158" s="233">
        <v>153</v>
      </c>
      <c r="I158" s="234"/>
      <c r="J158" s="235">
        <f>ROUND(I158*H158,2)</f>
        <v>0</v>
      </c>
      <c r="K158" s="236"/>
      <c r="L158" s="46"/>
      <c r="M158" s="237" t="s">
        <v>19</v>
      </c>
      <c r="N158" s="238" t="s">
        <v>45</v>
      </c>
      <c r="O158" s="86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1" t="s">
        <v>242</v>
      </c>
      <c r="AT158" s="241" t="s">
        <v>160</v>
      </c>
      <c r="AU158" s="241" t="s">
        <v>83</v>
      </c>
      <c r="AY158" s="19" t="s">
        <v>157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9" t="s">
        <v>81</v>
      </c>
      <c r="BK158" s="242">
        <f>ROUND(I158*H158,2)</f>
        <v>0</v>
      </c>
      <c r="BL158" s="19" t="s">
        <v>242</v>
      </c>
      <c r="BM158" s="241" t="s">
        <v>754</v>
      </c>
    </row>
    <row r="159" s="2" customFormat="1" ht="16.5" customHeight="1">
      <c r="A159" s="40"/>
      <c r="B159" s="41"/>
      <c r="C159" s="280" t="s">
        <v>290</v>
      </c>
      <c r="D159" s="280" t="s">
        <v>251</v>
      </c>
      <c r="E159" s="281" t="s">
        <v>748</v>
      </c>
      <c r="F159" s="282" t="s">
        <v>749</v>
      </c>
      <c r="G159" s="283" t="s">
        <v>163</v>
      </c>
      <c r="H159" s="284">
        <v>0.40400000000000003</v>
      </c>
      <c r="I159" s="285"/>
      <c r="J159" s="286">
        <f>ROUND(I159*H159,2)</f>
        <v>0</v>
      </c>
      <c r="K159" s="287"/>
      <c r="L159" s="288"/>
      <c r="M159" s="289" t="s">
        <v>19</v>
      </c>
      <c r="N159" s="290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311</v>
      </c>
      <c r="AT159" s="241" t="s">
        <v>251</v>
      </c>
      <c r="AU159" s="241" t="s">
        <v>83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242</v>
      </c>
      <c r="BM159" s="241" t="s">
        <v>755</v>
      </c>
    </row>
    <row r="160" s="13" customFormat="1">
      <c r="A160" s="13"/>
      <c r="B160" s="247"/>
      <c r="C160" s="248"/>
      <c r="D160" s="243" t="s">
        <v>176</v>
      </c>
      <c r="E160" s="249" t="s">
        <v>19</v>
      </c>
      <c r="F160" s="250" t="s">
        <v>756</v>
      </c>
      <c r="G160" s="248"/>
      <c r="H160" s="251">
        <v>0.36699999999999999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176</v>
      </c>
      <c r="AU160" s="257" t="s">
        <v>83</v>
      </c>
      <c r="AV160" s="13" t="s">
        <v>83</v>
      </c>
      <c r="AW160" s="13" t="s">
        <v>35</v>
      </c>
      <c r="AX160" s="13" t="s">
        <v>81</v>
      </c>
      <c r="AY160" s="257" t="s">
        <v>157</v>
      </c>
    </row>
    <row r="161" s="13" customFormat="1">
      <c r="A161" s="13"/>
      <c r="B161" s="247"/>
      <c r="C161" s="248"/>
      <c r="D161" s="243" t="s">
        <v>176</v>
      </c>
      <c r="E161" s="248"/>
      <c r="F161" s="250" t="s">
        <v>757</v>
      </c>
      <c r="G161" s="248"/>
      <c r="H161" s="251">
        <v>0.40400000000000003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176</v>
      </c>
      <c r="AU161" s="257" t="s">
        <v>83</v>
      </c>
      <c r="AV161" s="13" t="s">
        <v>83</v>
      </c>
      <c r="AW161" s="13" t="s">
        <v>4</v>
      </c>
      <c r="AX161" s="13" t="s">
        <v>81</v>
      </c>
      <c r="AY161" s="257" t="s">
        <v>157</v>
      </c>
    </row>
    <row r="162" s="2" customFormat="1" ht="44.25" customHeight="1">
      <c r="A162" s="40"/>
      <c r="B162" s="41"/>
      <c r="C162" s="229" t="s">
        <v>295</v>
      </c>
      <c r="D162" s="229" t="s">
        <v>160</v>
      </c>
      <c r="E162" s="230" t="s">
        <v>758</v>
      </c>
      <c r="F162" s="231" t="s">
        <v>759</v>
      </c>
      <c r="G162" s="232" t="s">
        <v>174</v>
      </c>
      <c r="H162" s="233">
        <v>146.88</v>
      </c>
      <c r="I162" s="234"/>
      <c r="J162" s="235">
        <f>ROUND(I162*H162,2)</f>
        <v>0</v>
      </c>
      <c r="K162" s="236"/>
      <c r="L162" s="46"/>
      <c r="M162" s="237" t="s">
        <v>19</v>
      </c>
      <c r="N162" s="238" t="s">
        <v>45</v>
      </c>
      <c r="O162" s="86"/>
      <c r="P162" s="239">
        <f>O162*H162</f>
        <v>0</v>
      </c>
      <c r="Q162" s="239">
        <v>0</v>
      </c>
      <c r="R162" s="239">
        <f>Q162*H162</f>
        <v>0</v>
      </c>
      <c r="S162" s="239">
        <v>0.0070000000000000001</v>
      </c>
      <c r="T162" s="240">
        <f>S162*H162</f>
        <v>1.02816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1" t="s">
        <v>242</v>
      </c>
      <c r="AT162" s="241" t="s">
        <v>160</v>
      </c>
      <c r="AU162" s="241" t="s">
        <v>83</v>
      </c>
      <c r="AY162" s="19" t="s">
        <v>157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9" t="s">
        <v>81</v>
      </c>
      <c r="BK162" s="242">
        <f>ROUND(I162*H162,2)</f>
        <v>0</v>
      </c>
      <c r="BL162" s="19" t="s">
        <v>242</v>
      </c>
      <c r="BM162" s="241" t="s">
        <v>760</v>
      </c>
    </row>
    <row r="163" s="2" customFormat="1" ht="21.75" customHeight="1">
      <c r="A163" s="40"/>
      <c r="B163" s="41"/>
      <c r="C163" s="229" t="s">
        <v>299</v>
      </c>
      <c r="D163" s="229" t="s">
        <v>160</v>
      </c>
      <c r="E163" s="230" t="s">
        <v>761</v>
      </c>
      <c r="F163" s="231" t="s">
        <v>762</v>
      </c>
      <c r="G163" s="232" t="s">
        <v>163</v>
      </c>
      <c r="H163" s="233">
        <v>5.5369999999999999</v>
      </c>
      <c r="I163" s="234"/>
      <c r="J163" s="235">
        <f>ROUND(I163*H163,2)</f>
        <v>0</v>
      </c>
      <c r="K163" s="236"/>
      <c r="L163" s="46"/>
      <c r="M163" s="237" t="s">
        <v>19</v>
      </c>
      <c r="N163" s="238" t="s">
        <v>45</v>
      </c>
      <c r="O163" s="86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1" t="s">
        <v>242</v>
      </c>
      <c r="AT163" s="241" t="s">
        <v>160</v>
      </c>
      <c r="AU163" s="241" t="s">
        <v>83</v>
      </c>
      <c r="AY163" s="19" t="s">
        <v>157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81</v>
      </c>
      <c r="BK163" s="242">
        <f>ROUND(I163*H163,2)</f>
        <v>0</v>
      </c>
      <c r="BL163" s="19" t="s">
        <v>242</v>
      </c>
      <c r="BM163" s="241" t="s">
        <v>763</v>
      </c>
    </row>
    <row r="164" s="2" customFormat="1" ht="21.75" customHeight="1">
      <c r="A164" s="40"/>
      <c r="B164" s="41"/>
      <c r="C164" s="229" t="s">
        <v>303</v>
      </c>
      <c r="D164" s="229" t="s">
        <v>160</v>
      </c>
      <c r="E164" s="230" t="s">
        <v>764</v>
      </c>
      <c r="F164" s="231" t="s">
        <v>765</v>
      </c>
      <c r="G164" s="232" t="s">
        <v>475</v>
      </c>
      <c r="H164" s="301"/>
      <c r="I164" s="234"/>
      <c r="J164" s="235">
        <f>ROUND(I164*H164,2)</f>
        <v>0</v>
      </c>
      <c r="K164" s="236"/>
      <c r="L164" s="46"/>
      <c r="M164" s="237" t="s">
        <v>19</v>
      </c>
      <c r="N164" s="238" t="s">
        <v>45</v>
      </c>
      <c r="O164" s="86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1" t="s">
        <v>242</v>
      </c>
      <c r="AT164" s="241" t="s">
        <v>160</v>
      </c>
      <c r="AU164" s="241" t="s">
        <v>83</v>
      </c>
      <c r="AY164" s="19" t="s">
        <v>157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9" t="s">
        <v>81</v>
      </c>
      <c r="BK164" s="242">
        <f>ROUND(I164*H164,2)</f>
        <v>0</v>
      </c>
      <c r="BL164" s="19" t="s">
        <v>242</v>
      </c>
      <c r="BM164" s="241" t="s">
        <v>766</v>
      </c>
    </row>
    <row r="165" s="12" customFormat="1" ht="22.8" customHeight="1">
      <c r="A165" s="12"/>
      <c r="B165" s="213"/>
      <c r="C165" s="214"/>
      <c r="D165" s="215" t="s">
        <v>73</v>
      </c>
      <c r="E165" s="227" t="s">
        <v>451</v>
      </c>
      <c r="F165" s="227" t="s">
        <v>452</v>
      </c>
      <c r="G165" s="214"/>
      <c r="H165" s="214"/>
      <c r="I165" s="217"/>
      <c r="J165" s="228">
        <f>BK165</f>
        <v>0</v>
      </c>
      <c r="K165" s="214"/>
      <c r="L165" s="219"/>
      <c r="M165" s="220"/>
      <c r="N165" s="221"/>
      <c r="O165" s="221"/>
      <c r="P165" s="222">
        <f>SUM(P166:P198)</f>
        <v>0</v>
      </c>
      <c r="Q165" s="221"/>
      <c r="R165" s="222">
        <f>SUM(R166:R198)</f>
        <v>0</v>
      </c>
      <c r="S165" s="221"/>
      <c r="T165" s="223">
        <f>SUM(T166:T198)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83</v>
      </c>
      <c r="AT165" s="225" t="s">
        <v>73</v>
      </c>
      <c r="AU165" s="225" t="s">
        <v>81</v>
      </c>
      <c r="AY165" s="224" t="s">
        <v>157</v>
      </c>
      <c r="BK165" s="226">
        <f>SUM(BK166:BK198)</f>
        <v>0</v>
      </c>
    </row>
    <row r="166" s="2" customFormat="1" ht="16.5" customHeight="1">
      <c r="A166" s="40"/>
      <c r="B166" s="41"/>
      <c r="C166" s="229" t="s">
        <v>307</v>
      </c>
      <c r="D166" s="229" t="s">
        <v>160</v>
      </c>
      <c r="E166" s="230" t="s">
        <v>767</v>
      </c>
      <c r="F166" s="231" t="s">
        <v>768</v>
      </c>
      <c r="G166" s="232" t="s">
        <v>204</v>
      </c>
      <c r="H166" s="233">
        <v>20.399999999999999</v>
      </c>
      <c r="I166" s="234"/>
      <c r="J166" s="235">
        <f>ROUND(I166*H166,2)</f>
        <v>0</v>
      </c>
      <c r="K166" s="236"/>
      <c r="L166" s="46"/>
      <c r="M166" s="237" t="s">
        <v>19</v>
      </c>
      <c r="N166" s="238" t="s">
        <v>45</v>
      </c>
      <c r="O166" s="86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1" t="s">
        <v>242</v>
      </c>
      <c r="AT166" s="241" t="s">
        <v>160</v>
      </c>
      <c r="AU166" s="241" t="s">
        <v>83</v>
      </c>
      <c r="AY166" s="19" t="s">
        <v>157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9" t="s">
        <v>81</v>
      </c>
      <c r="BK166" s="242">
        <f>ROUND(I166*H166,2)</f>
        <v>0</v>
      </c>
      <c r="BL166" s="19" t="s">
        <v>242</v>
      </c>
      <c r="BM166" s="241" t="s">
        <v>769</v>
      </c>
    </row>
    <row r="167" s="13" customFormat="1">
      <c r="A167" s="13"/>
      <c r="B167" s="247"/>
      <c r="C167" s="248"/>
      <c r="D167" s="243" t="s">
        <v>176</v>
      </c>
      <c r="E167" s="249" t="s">
        <v>19</v>
      </c>
      <c r="F167" s="250" t="s">
        <v>770</v>
      </c>
      <c r="G167" s="248"/>
      <c r="H167" s="251">
        <v>20.399999999999999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176</v>
      </c>
      <c r="AU167" s="257" t="s">
        <v>83</v>
      </c>
      <c r="AV167" s="13" t="s">
        <v>83</v>
      </c>
      <c r="AW167" s="13" t="s">
        <v>35</v>
      </c>
      <c r="AX167" s="13" t="s">
        <v>81</v>
      </c>
      <c r="AY167" s="257" t="s">
        <v>157</v>
      </c>
    </row>
    <row r="168" s="2" customFormat="1" ht="16.5" customHeight="1">
      <c r="A168" s="40"/>
      <c r="B168" s="41"/>
      <c r="C168" s="229" t="s">
        <v>311</v>
      </c>
      <c r="D168" s="229" t="s">
        <v>160</v>
      </c>
      <c r="E168" s="230" t="s">
        <v>771</v>
      </c>
      <c r="F168" s="231" t="s">
        <v>772</v>
      </c>
      <c r="G168" s="232" t="s">
        <v>204</v>
      </c>
      <c r="H168" s="233">
        <v>28.800000000000001</v>
      </c>
      <c r="I168" s="234"/>
      <c r="J168" s="235">
        <f>ROUND(I168*H168,2)</f>
        <v>0</v>
      </c>
      <c r="K168" s="236"/>
      <c r="L168" s="46"/>
      <c r="M168" s="237" t="s">
        <v>19</v>
      </c>
      <c r="N168" s="238" t="s">
        <v>45</v>
      </c>
      <c r="O168" s="86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1" t="s">
        <v>242</v>
      </c>
      <c r="AT168" s="241" t="s">
        <v>160</v>
      </c>
      <c r="AU168" s="241" t="s">
        <v>83</v>
      </c>
      <c r="AY168" s="19" t="s">
        <v>157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9" t="s">
        <v>81</v>
      </c>
      <c r="BK168" s="242">
        <f>ROUND(I168*H168,2)</f>
        <v>0</v>
      </c>
      <c r="BL168" s="19" t="s">
        <v>242</v>
      </c>
      <c r="BM168" s="241" t="s">
        <v>773</v>
      </c>
    </row>
    <row r="169" s="13" customFormat="1">
      <c r="A169" s="13"/>
      <c r="B169" s="247"/>
      <c r="C169" s="248"/>
      <c r="D169" s="243" t="s">
        <v>176</v>
      </c>
      <c r="E169" s="249" t="s">
        <v>19</v>
      </c>
      <c r="F169" s="250" t="s">
        <v>774</v>
      </c>
      <c r="G169" s="248"/>
      <c r="H169" s="251">
        <v>28.800000000000001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176</v>
      </c>
      <c r="AU169" s="257" t="s">
        <v>83</v>
      </c>
      <c r="AV169" s="13" t="s">
        <v>83</v>
      </c>
      <c r="AW169" s="13" t="s">
        <v>35</v>
      </c>
      <c r="AX169" s="13" t="s">
        <v>81</v>
      </c>
      <c r="AY169" s="257" t="s">
        <v>157</v>
      </c>
    </row>
    <row r="170" s="2" customFormat="1" ht="16.5" customHeight="1">
      <c r="A170" s="40"/>
      <c r="B170" s="41"/>
      <c r="C170" s="229" t="s">
        <v>317</v>
      </c>
      <c r="D170" s="229" t="s">
        <v>160</v>
      </c>
      <c r="E170" s="230" t="s">
        <v>775</v>
      </c>
      <c r="F170" s="231" t="s">
        <v>776</v>
      </c>
      <c r="G170" s="232" t="s">
        <v>168</v>
      </c>
      <c r="H170" s="233">
        <v>1</v>
      </c>
      <c r="I170" s="234"/>
      <c r="J170" s="235">
        <f>ROUND(I170*H170,2)</f>
        <v>0</v>
      </c>
      <c r="K170" s="236"/>
      <c r="L170" s="46"/>
      <c r="M170" s="237" t="s">
        <v>19</v>
      </c>
      <c r="N170" s="238" t="s">
        <v>45</v>
      </c>
      <c r="O170" s="86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1" t="s">
        <v>242</v>
      </c>
      <c r="AT170" s="241" t="s">
        <v>160</v>
      </c>
      <c r="AU170" s="241" t="s">
        <v>83</v>
      </c>
      <c r="AY170" s="19" t="s">
        <v>157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9" t="s">
        <v>81</v>
      </c>
      <c r="BK170" s="242">
        <f>ROUND(I170*H170,2)</f>
        <v>0</v>
      </c>
      <c r="BL170" s="19" t="s">
        <v>242</v>
      </c>
      <c r="BM170" s="241" t="s">
        <v>777</v>
      </c>
    </row>
    <row r="171" s="2" customFormat="1" ht="16.5" customHeight="1">
      <c r="A171" s="40"/>
      <c r="B171" s="41"/>
      <c r="C171" s="229" t="s">
        <v>332</v>
      </c>
      <c r="D171" s="229" t="s">
        <v>160</v>
      </c>
      <c r="E171" s="230" t="s">
        <v>778</v>
      </c>
      <c r="F171" s="231" t="s">
        <v>779</v>
      </c>
      <c r="G171" s="232" t="s">
        <v>174</v>
      </c>
      <c r="H171" s="233">
        <v>2.3999999999999999</v>
      </c>
      <c r="I171" s="234"/>
      <c r="J171" s="235">
        <f>ROUND(I171*H171,2)</f>
        <v>0</v>
      </c>
      <c r="K171" s="236"/>
      <c r="L171" s="46"/>
      <c r="M171" s="237" t="s">
        <v>19</v>
      </c>
      <c r="N171" s="238" t="s">
        <v>45</v>
      </c>
      <c r="O171" s="86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1" t="s">
        <v>242</v>
      </c>
      <c r="AT171" s="241" t="s">
        <v>160</v>
      </c>
      <c r="AU171" s="241" t="s">
        <v>83</v>
      </c>
      <c r="AY171" s="19" t="s">
        <v>157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9" t="s">
        <v>81</v>
      </c>
      <c r="BK171" s="242">
        <f>ROUND(I171*H171,2)</f>
        <v>0</v>
      </c>
      <c r="BL171" s="19" t="s">
        <v>242</v>
      </c>
      <c r="BM171" s="241" t="s">
        <v>780</v>
      </c>
    </row>
    <row r="172" s="13" customFormat="1">
      <c r="A172" s="13"/>
      <c r="B172" s="247"/>
      <c r="C172" s="248"/>
      <c r="D172" s="243" t="s">
        <v>176</v>
      </c>
      <c r="E172" s="249" t="s">
        <v>19</v>
      </c>
      <c r="F172" s="250" t="s">
        <v>781</v>
      </c>
      <c r="G172" s="248"/>
      <c r="H172" s="251">
        <v>2.3999999999999999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176</v>
      </c>
      <c r="AU172" s="257" t="s">
        <v>83</v>
      </c>
      <c r="AV172" s="13" t="s">
        <v>83</v>
      </c>
      <c r="AW172" s="13" t="s">
        <v>35</v>
      </c>
      <c r="AX172" s="13" t="s">
        <v>81</v>
      </c>
      <c r="AY172" s="257" t="s">
        <v>157</v>
      </c>
    </row>
    <row r="173" s="2" customFormat="1" ht="21.75" customHeight="1">
      <c r="A173" s="40"/>
      <c r="B173" s="41"/>
      <c r="C173" s="229" t="s">
        <v>337</v>
      </c>
      <c r="D173" s="229" t="s">
        <v>160</v>
      </c>
      <c r="E173" s="230" t="s">
        <v>782</v>
      </c>
      <c r="F173" s="231" t="s">
        <v>783</v>
      </c>
      <c r="G173" s="232" t="s">
        <v>168</v>
      </c>
      <c r="H173" s="233">
        <v>5</v>
      </c>
      <c r="I173" s="234"/>
      <c r="J173" s="235">
        <f>ROUND(I173*H173,2)</f>
        <v>0</v>
      </c>
      <c r="K173" s="236"/>
      <c r="L173" s="46"/>
      <c r="M173" s="237" t="s">
        <v>19</v>
      </c>
      <c r="N173" s="238" t="s">
        <v>45</v>
      </c>
      <c r="O173" s="86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1" t="s">
        <v>242</v>
      </c>
      <c r="AT173" s="241" t="s">
        <v>160</v>
      </c>
      <c r="AU173" s="241" t="s">
        <v>83</v>
      </c>
      <c r="AY173" s="19" t="s">
        <v>157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9" t="s">
        <v>81</v>
      </c>
      <c r="BK173" s="242">
        <f>ROUND(I173*H173,2)</f>
        <v>0</v>
      </c>
      <c r="BL173" s="19" t="s">
        <v>242</v>
      </c>
      <c r="BM173" s="241" t="s">
        <v>784</v>
      </c>
    </row>
    <row r="174" s="2" customFormat="1" ht="16.5" customHeight="1">
      <c r="A174" s="40"/>
      <c r="B174" s="41"/>
      <c r="C174" s="229" t="s">
        <v>341</v>
      </c>
      <c r="D174" s="229" t="s">
        <v>160</v>
      </c>
      <c r="E174" s="230" t="s">
        <v>785</v>
      </c>
      <c r="F174" s="231" t="s">
        <v>786</v>
      </c>
      <c r="G174" s="232" t="s">
        <v>204</v>
      </c>
      <c r="H174" s="233">
        <v>28.800000000000001</v>
      </c>
      <c r="I174" s="234"/>
      <c r="J174" s="235">
        <f>ROUND(I174*H174,2)</f>
        <v>0</v>
      </c>
      <c r="K174" s="236"/>
      <c r="L174" s="46"/>
      <c r="M174" s="237" t="s">
        <v>19</v>
      </c>
      <c r="N174" s="238" t="s">
        <v>45</v>
      </c>
      <c r="O174" s="86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1" t="s">
        <v>242</v>
      </c>
      <c r="AT174" s="241" t="s">
        <v>160</v>
      </c>
      <c r="AU174" s="241" t="s">
        <v>83</v>
      </c>
      <c r="AY174" s="19" t="s">
        <v>157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9" t="s">
        <v>81</v>
      </c>
      <c r="BK174" s="242">
        <f>ROUND(I174*H174,2)</f>
        <v>0</v>
      </c>
      <c r="BL174" s="19" t="s">
        <v>242</v>
      </c>
      <c r="BM174" s="241" t="s">
        <v>787</v>
      </c>
    </row>
    <row r="175" s="13" customFormat="1">
      <c r="A175" s="13"/>
      <c r="B175" s="247"/>
      <c r="C175" s="248"/>
      <c r="D175" s="243" t="s">
        <v>176</v>
      </c>
      <c r="E175" s="249" t="s">
        <v>19</v>
      </c>
      <c r="F175" s="250" t="s">
        <v>774</v>
      </c>
      <c r="G175" s="248"/>
      <c r="H175" s="251">
        <v>28.800000000000001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176</v>
      </c>
      <c r="AU175" s="257" t="s">
        <v>83</v>
      </c>
      <c r="AV175" s="13" t="s">
        <v>83</v>
      </c>
      <c r="AW175" s="13" t="s">
        <v>35</v>
      </c>
      <c r="AX175" s="13" t="s">
        <v>81</v>
      </c>
      <c r="AY175" s="257" t="s">
        <v>157</v>
      </c>
    </row>
    <row r="176" s="2" customFormat="1" ht="33" customHeight="1">
      <c r="A176" s="40"/>
      <c r="B176" s="41"/>
      <c r="C176" s="229" t="s">
        <v>345</v>
      </c>
      <c r="D176" s="229" t="s">
        <v>160</v>
      </c>
      <c r="E176" s="230" t="s">
        <v>788</v>
      </c>
      <c r="F176" s="231" t="s">
        <v>789</v>
      </c>
      <c r="G176" s="232" t="s">
        <v>174</v>
      </c>
      <c r="H176" s="233">
        <v>146.88</v>
      </c>
      <c r="I176" s="234"/>
      <c r="J176" s="235">
        <f>ROUND(I176*H176,2)</f>
        <v>0</v>
      </c>
      <c r="K176" s="236"/>
      <c r="L176" s="46"/>
      <c r="M176" s="237" t="s">
        <v>19</v>
      </c>
      <c r="N176" s="238" t="s">
        <v>45</v>
      </c>
      <c r="O176" s="86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1" t="s">
        <v>242</v>
      </c>
      <c r="AT176" s="241" t="s">
        <v>160</v>
      </c>
      <c r="AU176" s="241" t="s">
        <v>83</v>
      </c>
      <c r="AY176" s="19" t="s">
        <v>157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9" t="s">
        <v>81</v>
      </c>
      <c r="BK176" s="242">
        <f>ROUND(I176*H176,2)</f>
        <v>0</v>
      </c>
      <c r="BL176" s="19" t="s">
        <v>242</v>
      </c>
      <c r="BM176" s="241" t="s">
        <v>790</v>
      </c>
    </row>
    <row r="177" s="2" customFormat="1">
      <c r="A177" s="40"/>
      <c r="B177" s="41"/>
      <c r="C177" s="42"/>
      <c r="D177" s="243" t="s">
        <v>170</v>
      </c>
      <c r="E177" s="42"/>
      <c r="F177" s="244" t="s">
        <v>791</v>
      </c>
      <c r="G177" s="42"/>
      <c r="H177" s="42"/>
      <c r="I177" s="148"/>
      <c r="J177" s="42"/>
      <c r="K177" s="42"/>
      <c r="L177" s="46"/>
      <c r="M177" s="245"/>
      <c r="N177" s="246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170</v>
      </c>
      <c r="AU177" s="19" t="s">
        <v>83</v>
      </c>
    </row>
    <row r="178" s="13" customFormat="1">
      <c r="A178" s="13"/>
      <c r="B178" s="247"/>
      <c r="C178" s="248"/>
      <c r="D178" s="243" t="s">
        <v>176</v>
      </c>
      <c r="E178" s="249" t="s">
        <v>19</v>
      </c>
      <c r="F178" s="250" t="s">
        <v>792</v>
      </c>
      <c r="G178" s="248"/>
      <c r="H178" s="251">
        <v>146.88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176</v>
      </c>
      <c r="AU178" s="257" t="s">
        <v>83</v>
      </c>
      <c r="AV178" s="13" t="s">
        <v>83</v>
      </c>
      <c r="AW178" s="13" t="s">
        <v>35</v>
      </c>
      <c r="AX178" s="13" t="s">
        <v>81</v>
      </c>
      <c r="AY178" s="257" t="s">
        <v>157</v>
      </c>
    </row>
    <row r="179" s="2" customFormat="1" ht="21.75" customHeight="1">
      <c r="A179" s="40"/>
      <c r="B179" s="41"/>
      <c r="C179" s="229" t="s">
        <v>349</v>
      </c>
      <c r="D179" s="229" t="s">
        <v>160</v>
      </c>
      <c r="E179" s="230" t="s">
        <v>793</v>
      </c>
      <c r="F179" s="231" t="s">
        <v>794</v>
      </c>
      <c r="G179" s="232" t="s">
        <v>204</v>
      </c>
      <c r="H179" s="233">
        <v>14.4</v>
      </c>
      <c r="I179" s="234"/>
      <c r="J179" s="235">
        <f>ROUND(I179*H179,2)</f>
        <v>0</v>
      </c>
      <c r="K179" s="236"/>
      <c r="L179" s="46"/>
      <c r="M179" s="237" t="s">
        <v>19</v>
      </c>
      <c r="N179" s="238" t="s">
        <v>45</v>
      </c>
      <c r="O179" s="86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1" t="s">
        <v>242</v>
      </c>
      <c r="AT179" s="241" t="s">
        <v>160</v>
      </c>
      <c r="AU179" s="241" t="s">
        <v>83</v>
      </c>
      <c r="AY179" s="19" t="s">
        <v>157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9" t="s">
        <v>81</v>
      </c>
      <c r="BK179" s="242">
        <f>ROUND(I179*H179,2)</f>
        <v>0</v>
      </c>
      <c r="BL179" s="19" t="s">
        <v>242</v>
      </c>
      <c r="BM179" s="241" t="s">
        <v>795</v>
      </c>
    </row>
    <row r="180" s="2" customFormat="1">
      <c r="A180" s="40"/>
      <c r="B180" s="41"/>
      <c r="C180" s="42"/>
      <c r="D180" s="243" t="s">
        <v>170</v>
      </c>
      <c r="E180" s="42"/>
      <c r="F180" s="244" t="s">
        <v>796</v>
      </c>
      <c r="G180" s="42"/>
      <c r="H180" s="42"/>
      <c r="I180" s="148"/>
      <c r="J180" s="42"/>
      <c r="K180" s="42"/>
      <c r="L180" s="46"/>
      <c r="M180" s="245"/>
      <c r="N180" s="246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170</v>
      </c>
      <c r="AU180" s="19" t="s">
        <v>83</v>
      </c>
    </row>
    <row r="181" s="2" customFormat="1" ht="21.75" customHeight="1">
      <c r="A181" s="40"/>
      <c r="B181" s="41"/>
      <c r="C181" s="229" t="s">
        <v>353</v>
      </c>
      <c r="D181" s="229" t="s">
        <v>160</v>
      </c>
      <c r="E181" s="230" t="s">
        <v>797</v>
      </c>
      <c r="F181" s="231" t="s">
        <v>798</v>
      </c>
      <c r="G181" s="232" t="s">
        <v>204</v>
      </c>
      <c r="H181" s="233">
        <v>20.399999999999999</v>
      </c>
      <c r="I181" s="234"/>
      <c r="J181" s="235">
        <f>ROUND(I181*H181,2)</f>
        <v>0</v>
      </c>
      <c r="K181" s="236"/>
      <c r="L181" s="46"/>
      <c r="M181" s="237" t="s">
        <v>19</v>
      </c>
      <c r="N181" s="238" t="s">
        <v>45</v>
      </c>
      <c r="O181" s="86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1" t="s">
        <v>242</v>
      </c>
      <c r="AT181" s="241" t="s">
        <v>160</v>
      </c>
      <c r="AU181" s="241" t="s">
        <v>83</v>
      </c>
      <c r="AY181" s="19" t="s">
        <v>157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9" t="s">
        <v>81</v>
      </c>
      <c r="BK181" s="242">
        <f>ROUND(I181*H181,2)</f>
        <v>0</v>
      </c>
      <c r="BL181" s="19" t="s">
        <v>242</v>
      </c>
      <c r="BM181" s="241" t="s">
        <v>799</v>
      </c>
    </row>
    <row r="182" s="2" customFormat="1">
      <c r="A182" s="40"/>
      <c r="B182" s="41"/>
      <c r="C182" s="42"/>
      <c r="D182" s="243" t="s">
        <v>170</v>
      </c>
      <c r="E182" s="42"/>
      <c r="F182" s="244" t="s">
        <v>796</v>
      </c>
      <c r="G182" s="42"/>
      <c r="H182" s="42"/>
      <c r="I182" s="148"/>
      <c r="J182" s="42"/>
      <c r="K182" s="42"/>
      <c r="L182" s="46"/>
      <c r="M182" s="245"/>
      <c r="N182" s="24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170</v>
      </c>
      <c r="AU182" s="19" t="s">
        <v>83</v>
      </c>
    </row>
    <row r="183" s="13" customFormat="1">
      <c r="A183" s="13"/>
      <c r="B183" s="247"/>
      <c r="C183" s="248"/>
      <c r="D183" s="243" t="s">
        <v>176</v>
      </c>
      <c r="E183" s="249" t="s">
        <v>19</v>
      </c>
      <c r="F183" s="250" t="s">
        <v>770</v>
      </c>
      <c r="G183" s="248"/>
      <c r="H183" s="251">
        <v>20.399999999999999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176</v>
      </c>
      <c r="AU183" s="257" t="s">
        <v>83</v>
      </c>
      <c r="AV183" s="13" t="s">
        <v>83</v>
      </c>
      <c r="AW183" s="13" t="s">
        <v>35</v>
      </c>
      <c r="AX183" s="13" t="s">
        <v>81</v>
      </c>
      <c r="AY183" s="257" t="s">
        <v>157</v>
      </c>
    </row>
    <row r="184" s="2" customFormat="1" ht="21.75" customHeight="1">
      <c r="A184" s="40"/>
      <c r="B184" s="41"/>
      <c r="C184" s="229" t="s">
        <v>359</v>
      </c>
      <c r="D184" s="229" t="s">
        <v>160</v>
      </c>
      <c r="E184" s="230" t="s">
        <v>800</v>
      </c>
      <c r="F184" s="231" t="s">
        <v>801</v>
      </c>
      <c r="G184" s="232" t="s">
        <v>204</v>
      </c>
      <c r="H184" s="233">
        <v>28.800000000000001</v>
      </c>
      <c r="I184" s="234"/>
      <c r="J184" s="235">
        <f>ROUND(I184*H184,2)</f>
        <v>0</v>
      </c>
      <c r="K184" s="236"/>
      <c r="L184" s="46"/>
      <c r="M184" s="237" t="s">
        <v>19</v>
      </c>
      <c r="N184" s="238" t="s">
        <v>45</v>
      </c>
      <c r="O184" s="86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1" t="s">
        <v>242</v>
      </c>
      <c r="AT184" s="241" t="s">
        <v>160</v>
      </c>
      <c r="AU184" s="241" t="s">
        <v>83</v>
      </c>
      <c r="AY184" s="19" t="s">
        <v>157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9" t="s">
        <v>81</v>
      </c>
      <c r="BK184" s="242">
        <f>ROUND(I184*H184,2)</f>
        <v>0</v>
      </c>
      <c r="BL184" s="19" t="s">
        <v>242</v>
      </c>
      <c r="BM184" s="241" t="s">
        <v>802</v>
      </c>
    </row>
    <row r="185" s="2" customFormat="1">
      <c r="A185" s="40"/>
      <c r="B185" s="41"/>
      <c r="C185" s="42"/>
      <c r="D185" s="243" t="s">
        <v>170</v>
      </c>
      <c r="E185" s="42"/>
      <c r="F185" s="244" t="s">
        <v>796</v>
      </c>
      <c r="G185" s="42"/>
      <c r="H185" s="42"/>
      <c r="I185" s="148"/>
      <c r="J185" s="42"/>
      <c r="K185" s="42"/>
      <c r="L185" s="46"/>
      <c r="M185" s="245"/>
      <c r="N185" s="246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170</v>
      </c>
      <c r="AU185" s="19" t="s">
        <v>83</v>
      </c>
    </row>
    <row r="186" s="2" customFormat="1" ht="21.75" customHeight="1">
      <c r="A186" s="40"/>
      <c r="B186" s="41"/>
      <c r="C186" s="229" t="s">
        <v>365</v>
      </c>
      <c r="D186" s="229" t="s">
        <v>160</v>
      </c>
      <c r="E186" s="230" t="s">
        <v>803</v>
      </c>
      <c r="F186" s="231" t="s">
        <v>804</v>
      </c>
      <c r="G186" s="232" t="s">
        <v>204</v>
      </c>
      <c r="H186" s="233">
        <v>28.800000000000001</v>
      </c>
      <c r="I186" s="234"/>
      <c r="J186" s="235">
        <f>ROUND(I186*H186,2)</f>
        <v>0</v>
      </c>
      <c r="K186" s="236"/>
      <c r="L186" s="46"/>
      <c r="M186" s="237" t="s">
        <v>19</v>
      </c>
      <c r="N186" s="238" t="s">
        <v>45</v>
      </c>
      <c r="O186" s="86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1" t="s">
        <v>242</v>
      </c>
      <c r="AT186" s="241" t="s">
        <v>160</v>
      </c>
      <c r="AU186" s="241" t="s">
        <v>83</v>
      </c>
      <c r="AY186" s="19" t="s">
        <v>157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9" t="s">
        <v>81</v>
      </c>
      <c r="BK186" s="242">
        <f>ROUND(I186*H186,2)</f>
        <v>0</v>
      </c>
      <c r="BL186" s="19" t="s">
        <v>242</v>
      </c>
      <c r="BM186" s="241" t="s">
        <v>805</v>
      </c>
    </row>
    <row r="187" s="13" customFormat="1">
      <c r="A187" s="13"/>
      <c r="B187" s="247"/>
      <c r="C187" s="248"/>
      <c r="D187" s="243" t="s">
        <v>176</v>
      </c>
      <c r="E187" s="249" t="s">
        <v>19</v>
      </c>
      <c r="F187" s="250" t="s">
        <v>774</v>
      </c>
      <c r="G187" s="248"/>
      <c r="H187" s="251">
        <v>28.800000000000001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176</v>
      </c>
      <c r="AU187" s="257" t="s">
        <v>83</v>
      </c>
      <c r="AV187" s="13" t="s">
        <v>83</v>
      </c>
      <c r="AW187" s="13" t="s">
        <v>35</v>
      </c>
      <c r="AX187" s="13" t="s">
        <v>81</v>
      </c>
      <c r="AY187" s="257" t="s">
        <v>157</v>
      </c>
    </row>
    <row r="188" s="2" customFormat="1" ht="21.75" customHeight="1">
      <c r="A188" s="40"/>
      <c r="B188" s="41"/>
      <c r="C188" s="229" t="s">
        <v>369</v>
      </c>
      <c r="D188" s="229" t="s">
        <v>160</v>
      </c>
      <c r="E188" s="230" t="s">
        <v>806</v>
      </c>
      <c r="F188" s="231" t="s">
        <v>807</v>
      </c>
      <c r="G188" s="232" t="s">
        <v>168</v>
      </c>
      <c r="H188" s="233">
        <v>1</v>
      </c>
      <c r="I188" s="234"/>
      <c r="J188" s="235">
        <f>ROUND(I188*H188,2)</f>
        <v>0</v>
      </c>
      <c r="K188" s="236"/>
      <c r="L188" s="46"/>
      <c r="M188" s="237" t="s">
        <v>19</v>
      </c>
      <c r="N188" s="238" t="s">
        <v>45</v>
      </c>
      <c r="O188" s="86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1" t="s">
        <v>242</v>
      </c>
      <c r="AT188" s="241" t="s">
        <v>160</v>
      </c>
      <c r="AU188" s="241" t="s">
        <v>83</v>
      </c>
      <c r="AY188" s="19" t="s">
        <v>157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9" t="s">
        <v>81</v>
      </c>
      <c r="BK188" s="242">
        <f>ROUND(I188*H188,2)</f>
        <v>0</v>
      </c>
      <c r="BL188" s="19" t="s">
        <v>242</v>
      </c>
      <c r="BM188" s="241" t="s">
        <v>808</v>
      </c>
    </row>
    <row r="189" s="2" customFormat="1">
      <c r="A189" s="40"/>
      <c r="B189" s="41"/>
      <c r="C189" s="42"/>
      <c r="D189" s="243" t="s">
        <v>170</v>
      </c>
      <c r="E189" s="42"/>
      <c r="F189" s="244" t="s">
        <v>796</v>
      </c>
      <c r="G189" s="42"/>
      <c r="H189" s="42"/>
      <c r="I189" s="148"/>
      <c r="J189" s="42"/>
      <c r="K189" s="42"/>
      <c r="L189" s="46"/>
      <c r="M189" s="245"/>
      <c r="N189" s="246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170</v>
      </c>
      <c r="AU189" s="19" t="s">
        <v>83</v>
      </c>
    </row>
    <row r="190" s="2" customFormat="1" ht="21.75" customHeight="1">
      <c r="A190" s="40"/>
      <c r="B190" s="41"/>
      <c r="C190" s="229" t="s">
        <v>373</v>
      </c>
      <c r="D190" s="229" t="s">
        <v>160</v>
      </c>
      <c r="E190" s="230" t="s">
        <v>809</v>
      </c>
      <c r="F190" s="231" t="s">
        <v>810</v>
      </c>
      <c r="G190" s="232" t="s">
        <v>174</v>
      </c>
      <c r="H190" s="233">
        <v>1.2</v>
      </c>
      <c r="I190" s="234"/>
      <c r="J190" s="235">
        <f>ROUND(I190*H190,2)</f>
        <v>0</v>
      </c>
      <c r="K190" s="236"/>
      <c r="L190" s="46"/>
      <c r="M190" s="237" t="s">
        <v>19</v>
      </c>
      <c r="N190" s="238" t="s">
        <v>45</v>
      </c>
      <c r="O190" s="86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1" t="s">
        <v>242</v>
      </c>
      <c r="AT190" s="241" t="s">
        <v>160</v>
      </c>
      <c r="AU190" s="241" t="s">
        <v>83</v>
      </c>
      <c r="AY190" s="19" t="s">
        <v>157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9" t="s">
        <v>81</v>
      </c>
      <c r="BK190" s="242">
        <f>ROUND(I190*H190,2)</f>
        <v>0</v>
      </c>
      <c r="BL190" s="19" t="s">
        <v>242</v>
      </c>
      <c r="BM190" s="241" t="s">
        <v>811</v>
      </c>
    </row>
    <row r="191" s="2" customFormat="1">
      <c r="A191" s="40"/>
      <c r="B191" s="41"/>
      <c r="C191" s="42"/>
      <c r="D191" s="243" t="s">
        <v>170</v>
      </c>
      <c r="E191" s="42"/>
      <c r="F191" s="244" t="s">
        <v>796</v>
      </c>
      <c r="G191" s="42"/>
      <c r="H191" s="42"/>
      <c r="I191" s="148"/>
      <c r="J191" s="42"/>
      <c r="K191" s="42"/>
      <c r="L191" s="46"/>
      <c r="M191" s="245"/>
      <c r="N191" s="24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170</v>
      </c>
      <c r="AU191" s="19" t="s">
        <v>83</v>
      </c>
    </row>
    <row r="192" s="2" customFormat="1" ht="33" customHeight="1">
      <c r="A192" s="40"/>
      <c r="B192" s="41"/>
      <c r="C192" s="229" t="s">
        <v>378</v>
      </c>
      <c r="D192" s="229" t="s">
        <v>160</v>
      </c>
      <c r="E192" s="230" t="s">
        <v>812</v>
      </c>
      <c r="F192" s="231" t="s">
        <v>813</v>
      </c>
      <c r="G192" s="232" t="s">
        <v>168</v>
      </c>
      <c r="H192" s="233">
        <v>3</v>
      </c>
      <c r="I192" s="234"/>
      <c r="J192" s="235">
        <f>ROUND(I192*H192,2)</f>
        <v>0</v>
      </c>
      <c r="K192" s="236"/>
      <c r="L192" s="46"/>
      <c r="M192" s="237" t="s">
        <v>19</v>
      </c>
      <c r="N192" s="238" t="s">
        <v>45</v>
      </c>
      <c r="O192" s="86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1" t="s">
        <v>242</v>
      </c>
      <c r="AT192" s="241" t="s">
        <v>160</v>
      </c>
      <c r="AU192" s="241" t="s">
        <v>83</v>
      </c>
      <c r="AY192" s="19" t="s">
        <v>157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9" t="s">
        <v>81</v>
      </c>
      <c r="BK192" s="242">
        <f>ROUND(I192*H192,2)</f>
        <v>0</v>
      </c>
      <c r="BL192" s="19" t="s">
        <v>242</v>
      </c>
      <c r="BM192" s="241" t="s">
        <v>814</v>
      </c>
    </row>
    <row r="193" s="2" customFormat="1">
      <c r="A193" s="40"/>
      <c r="B193" s="41"/>
      <c r="C193" s="42"/>
      <c r="D193" s="243" t="s">
        <v>170</v>
      </c>
      <c r="E193" s="42"/>
      <c r="F193" s="244" t="s">
        <v>796</v>
      </c>
      <c r="G193" s="42"/>
      <c r="H193" s="42"/>
      <c r="I193" s="148"/>
      <c r="J193" s="42"/>
      <c r="K193" s="42"/>
      <c r="L193" s="46"/>
      <c r="M193" s="245"/>
      <c r="N193" s="24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170</v>
      </c>
      <c r="AU193" s="19" t="s">
        <v>83</v>
      </c>
    </row>
    <row r="194" s="2" customFormat="1" ht="33" customHeight="1">
      <c r="A194" s="40"/>
      <c r="B194" s="41"/>
      <c r="C194" s="229" t="s">
        <v>384</v>
      </c>
      <c r="D194" s="229" t="s">
        <v>160</v>
      </c>
      <c r="E194" s="230" t="s">
        <v>815</v>
      </c>
      <c r="F194" s="231" t="s">
        <v>816</v>
      </c>
      <c r="G194" s="232" t="s">
        <v>168</v>
      </c>
      <c r="H194" s="233">
        <v>2</v>
      </c>
      <c r="I194" s="234"/>
      <c r="J194" s="235">
        <f>ROUND(I194*H194,2)</f>
        <v>0</v>
      </c>
      <c r="K194" s="236"/>
      <c r="L194" s="46"/>
      <c r="M194" s="237" t="s">
        <v>19</v>
      </c>
      <c r="N194" s="238" t="s">
        <v>45</v>
      </c>
      <c r="O194" s="86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1" t="s">
        <v>242</v>
      </c>
      <c r="AT194" s="241" t="s">
        <v>160</v>
      </c>
      <c r="AU194" s="241" t="s">
        <v>83</v>
      </c>
      <c r="AY194" s="19" t="s">
        <v>157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81</v>
      </c>
      <c r="BK194" s="242">
        <f>ROUND(I194*H194,2)</f>
        <v>0</v>
      </c>
      <c r="BL194" s="19" t="s">
        <v>242</v>
      </c>
      <c r="BM194" s="241" t="s">
        <v>817</v>
      </c>
    </row>
    <row r="195" s="2" customFormat="1" ht="16.5" customHeight="1">
      <c r="A195" s="40"/>
      <c r="B195" s="41"/>
      <c r="C195" s="229" t="s">
        <v>391</v>
      </c>
      <c r="D195" s="229" t="s">
        <v>160</v>
      </c>
      <c r="E195" s="230" t="s">
        <v>818</v>
      </c>
      <c r="F195" s="231" t="s">
        <v>819</v>
      </c>
      <c r="G195" s="232" t="s">
        <v>204</v>
      </c>
      <c r="H195" s="233">
        <v>28.800000000000001</v>
      </c>
      <c r="I195" s="234"/>
      <c r="J195" s="235">
        <f>ROUND(I195*H195,2)</f>
        <v>0</v>
      </c>
      <c r="K195" s="236"/>
      <c r="L195" s="46"/>
      <c r="M195" s="237" t="s">
        <v>19</v>
      </c>
      <c r="N195" s="238" t="s">
        <v>45</v>
      </c>
      <c r="O195" s="86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1" t="s">
        <v>242</v>
      </c>
      <c r="AT195" s="241" t="s">
        <v>160</v>
      </c>
      <c r="AU195" s="241" t="s">
        <v>83</v>
      </c>
      <c r="AY195" s="19" t="s">
        <v>157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81</v>
      </c>
      <c r="BK195" s="242">
        <f>ROUND(I195*H195,2)</f>
        <v>0</v>
      </c>
      <c r="BL195" s="19" t="s">
        <v>242</v>
      </c>
      <c r="BM195" s="241" t="s">
        <v>820</v>
      </c>
    </row>
    <row r="196" s="13" customFormat="1">
      <c r="A196" s="13"/>
      <c r="B196" s="247"/>
      <c r="C196" s="248"/>
      <c r="D196" s="243" t="s">
        <v>176</v>
      </c>
      <c r="E196" s="249" t="s">
        <v>19</v>
      </c>
      <c r="F196" s="250" t="s">
        <v>774</v>
      </c>
      <c r="G196" s="248"/>
      <c r="H196" s="251">
        <v>28.800000000000001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176</v>
      </c>
      <c r="AU196" s="257" t="s">
        <v>83</v>
      </c>
      <c r="AV196" s="13" t="s">
        <v>83</v>
      </c>
      <c r="AW196" s="13" t="s">
        <v>35</v>
      </c>
      <c r="AX196" s="13" t="s">
        <v>81</v>
      </c>
      <c r="AY196" s="257" t="s">
        <v>157</v>
      </c>
    </row>
    <row r="197" s="2" customFormat="1" ht="21.75" customHeight="1">
      <c r="A197" s="40"/>
      <c r="B197" s="41"/>
      <c r="C197" s="229" t="s">
        <v>395</v>
      </c>
      <c r="D197" s="229" t="s">
        <v>160</v>
      </c>
      <c r="E197" s="230" t="s">
        <v>821</v>
      </c>
      <c r="F197" s="231" t="s">
        <v>822</v>
      </c>
      <c r="G197" s="232" t="s">
        <v>168</v>
      </c>
      <c r="H197" s="233">
        <v>2</v>
      </c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45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242</v>
      </c>
      <c r="AT197" s="241" t="s">
        <v>160</v>
      </c>
      <c r="AU197" s="241" t="s">
        <v>83</v>
      </c>
      <c r="AY197" s="19" t="s">
        <v>157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81</v>
      </c>
      <c r="BK197" s="242">
        <f>ROUND(I197*H197,2)</f>
        <v>0</v>
      </c>
      <c r="BL197" s="19" t="s">
        <v>242</v>
      </c>
      <c r="BM197" s="241" t="s">
        <v>823</v>
      </c>
    </row>
    <row r="198" s="2" customFormat="1" ht="21.75" customHeight="1">
      <c r="A198" s="40"/>
      <c r="B198" s="41"/>
      <c r="C198" s="229" t="s">
        <v>399</v>
      </c>
      <c r="D198" s="229" t="s">
        <v>160</v>
      </c>
      <c r="E198" s="230" t="s">
        <v>473</v>
      </c>
      <c r="F198" s="231" t="s">
        <v>474</v>
      </c>
      <c r="G198" s="232" t="s">
        <v>475</v>
      </c>
      <c r="H198" s="301"/>
      <c r="I198" s="234"/>
      <c r="J198" s="235">
        <f>ROUND(I198*H198,2)</f>
        <v>0</v>
      </c>
      <c r="K198" s="236"/>
      <c r="L198" s="46"/>
      <c r="M198" s="237" t="s">
        <v>19</v>
      </c>
      <c r="N198" s="238" t="s">
        <v>45</v>
      </c>
      <c r="O198" s="86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1" t="s">
        <v>242</v>
      </c>
      <c r="AT198" s="241" t="s">
        <v>160</v>
      </c>
      <c r="AU198" s="241" t="s">
        <v>83</v>
      </c>
      <c r="AY198" s="19" t="s">
        <v>157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9" t="s">
        <v>81</v>
      </c>
      <c r="BK198" s="242">
        <f>ROUND(I198*H198,2)</f>
        <v>0</v>
      </c>
      <c r="BL198" s="19" t="s">
        <v>242</v>
      </c>
      <c r="BM198" s="241" t="s">
        <v>824</v>
      </c>
    </row>
    <row r="199" s="12" customFormat="1" ht="22.8" customHeight="1">
      <c r="A199" s="12"/>
      <c r="B199" s="213"/>
      <c r="C199" s="214"/>
      <c r="D199" s="215" t="s">
        <v>73</v>
      </c>
      <c r="E199" s="227" t="s">
        <v>825</v>
      </c>
      <c r="F199" s="227" t="s">
        <v>826</v>
      </c>
      <c r="G199" s="214"/>
      <c r="H199" s="214"/>
      <c r="I199" s="217"/>
      <c r="J199" s="228">
        <f>BK199</f>
        <v>0</v>
      </c>
      <c r="K199" s="214"/>
      <c r="L199" s="219"/>
      <c r="M199" s="220"/>
      <c r="N199" s="221"/>
      <c r="O199" s="221"/>
      <c r="P199" s="222">
        <f>SUM(P200:P211)</f>
        <v>0</v>
      </c>
      <c r="Q199" s="221"/>
      <c r="R199" s="222">
        <f>SUM(R200:R211)</f>
        <v>0</v>
      </c>
      <c r="S199" s="221"/>
      <c r="T199" s="223">
        <f>SUM(T200:T211)</f>
        <v>11.304259200000001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4" t="s">
        <v>83</v>
      </c>
      <c r="AT199" s="225" t="s">
        <v>73</v>
      </c>
      <c r="AU199" s="225" t="s">
        <v>81</v>
      </c>
      <c r="AY199" s="224" t="s">
        <v>157</v>
      </c>
      <c r="BK199" s="226">
        <f>SUM(BK200:BK211)</f>
        <v>0</v>
      </c>
    </row>
    <row r="200" s="2" customFormat="1" ht="21.75" customHeight="1">
      <c r="A200" s="40"/>
      <c r="B200" s="41"/>
      <c r="C200" s="229" t="s">
        <v>405</v>
      </c>
      <c r="D200" s="229" t="s">
        <v>160</v>
      </c>
      <c r="E200" s="230" t="s">
        <v>827</v>
      </c>
      <c r="F200" s="231" t="s">
        <v>828</v>
      </c>
      <c r="G200" s="232" t="s">
        <v>174</v>
      </c>
      <c r="H200" s="233">
        <v>146.88</v>
      </c>
      <c r="I200" s="234"/>
      <c r="J200" s="235">
        <f>ROUND(I200*H200,2)</f>
        <v>0</v>
      </c>
      <c r="K200" s="236"/>
      <c r="L200" s="46"/>
      <c r="M200" s="237" t="s">
        <v>19</v>
      </c>
      <c r="N200" s="238" t="s">
        <v>45</v>
      </c>
      <c r="O200" s="86"/>
      <c r="P200" s="239">
        <f>O200*H200</f>
        <v>0</v>
      </c>
      <c r="Q200" s="239">
        <v>0</v>
      </c>
      <c r="R200" s="239">
        <f>Q200*H200</f>
        <v>0</v>
      </c>
      <c r="S200" s="239">
        <v>0.075190000000000007</v>
      </c>
      <c r="T200" s="240">
        <f>S200*H200</f>
        <v>11.043907200000001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1" t="s">
        <v>242</v>
      </c>
      <c r="AT200" s="241" t="s">
        <v>160</v>
      </c>
      <c r="AU200" s="241" t="s">
        <v>83</v>
      </c>
      <c r="AY200" s="19" t="s">
        <v>157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9" t="s">
        <v>81</v>
      </c>
      <c r="BK200" s="242">
        <f>ROUND(I200*H200,2)</f>
        <v>0</v>
      </c>
      <c r="BL200" s="19" t="s">
        <v>242</v>
      </c>
      <c r="BM200" s="241" t="s">
        <v>829</v>
      </c>
    </row>
    <row r="201" s="13" customFormat="1">
      <c r="A201" s="13"/>
      <c r="B201" s="247"/>
      <c r="C201" s="248"/>
      <c r="D201" s="243" t="s">
        <v>176</v>
      </c>
      <c r="E201" s="249" t="s">
        <v>19</v>
      </c>
      <c r="F201" s="250" t="s">
        <v>792</v>
      </c>
      <c r="G201" s="248"/>
      <c r="H201" s="251">
        <v>146.88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176</v>
      </c>
      <c r="AU201" s="257" t="s">
        <v>83</v>
      </c>
      <c r="AV201" s="13" t="s">
        <v>83</v>
      </c>
      <c r="AW201" s="13" t="s">
        <v>35</v>
      </c>
      <c r="AX201" s="13" t="s">
        <v>81</v>
      </c>
      <c r="AY201" s="257" t="s">
        <v>157</v>
      </c>
    </row>
    <row r="202" s="2" customFormat="1" ht="21.75" customHeight="1">
      <c r="A202" s="40"/>
      <c r="B202" s="41"/>
      <c r="C202" s="229" t="s">
        <v>409</v>
      </c>
      <c r="D202" s="229" t="s">
        <v>160</v>
      </c>
      <c r="E202" s="230" t="s">
        <v>830</v>
      </c>
      <c r="F202" s="231" t="s">
        <v>831</v>
      </c>
      <c r="G202" s="232" t="s">
        <v>174</v>
      </c>
      <c r="H202" s="233">
        <v>146.88</v>
      </c>
      <c r="I202" s="234"/>
      <c r="J202" s="235">
        <f>ROUND(I202*H202,2)</f>
        <v>0</v>
      </c>
      <c r="K202" s="236"/>
      <c r="L202" s="46"/>
      <c r="M202" s="237" t="s">
        <v>19</v>
      </c>
      <c r="N202" s="238" t="s">
        <v>45</v>
      </c>
      <c r="O202" s="86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1" t="s">
        <v>242</v>
      </c>
      <c r="AT202" s="241" t="s">
        <v>160</v>
      </c>
      <c r="AU202" s="241" t="s">
        <v>83</v>
      </c>
      <c r="AY202" s="19" t="s">
        <v>157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9" t="s">
        <v>81</v>
      </c>
      <c r="BK202" s="242">
        <f>ROUND(I202*H202,2)</f>
        <v>0</v>
      </c>
      <c r="BL202" s="19" t="s">
        <v>242</v>
      </c>
      <c r="BM202" s="241" t="s">
        <v>832</v>
      </c>
    </row>
    <row r="203" s="2" customFormat="1" ht="21.75" customHeight="1">
      <c r="A203" s="40"/>
      <c r="B203" s="41"/>
      <c r="C203" s="229" t="s">
        <v>413</v>
      </c>
      <c r="D203" s="229" t="s">
        <v>160</v>
      </c>
      <c r="E203" s="230" t="s">
        <v>833</v>
      </c>
      <c r="F203" s="231" t="s">
        <v>834</v>
      </c>
      <c r="G203" s="232" t="s">
        <v>204</v>
      </c>
      <c r="H203" s="233">
        <v>14.4</v>
      </c>
      <c r="I203" s="234"/>
      <c r="J203" s="235">
        <f>ROUND(I203*H203,2)</f>
        <v>0</v>
      </c>
      <c r="K203" s="236"/>
      <c r="L203" s="46"/>
      <c r="M203" s="237" t="s">
        <v>19</v>
      </c>
      <c r="N203" s="238" t="s">
        <v>45</v>
      </c>
      <c r="O203" s="86"/>
      <c r="P203" s="239">
        <f>O203*H203</f>
        <v>0</v>
      </c>
      <c r="Q203" s="239">
        <v>0</v>
      </c>
      <c r="R203" s="239">
        <f>Q203*H203</f>
        <v>0</v>
      </c>
      <c r="S203" s="239">
        <v>0.018079999999999999</v>
      </c>
      <c r="T203" s="240">
        <f>S203*H203</f>
        <v>0.26035199999999997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1" t="s">
        <v>242</v>
      </c>
      <c r="AT203" s="241" t="s">
        <v>160</v>
      </c>
      <c r="AU203" s="241" t="s">
        <v>83</v>
      </c>
      <c r="AY203" s="19" t="s">
        <v>157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81</v>
      </c>
      <c r="BK203" s="242">
        <f>ROUND(I203*H203,2)</f>
        <v>0</v>
      </c>
      <c r="BL203" s="19" t="s">
        <v>242</v>
      </c>
      <c r="BM203" s="241" t="s">
        <v>835</v>
      </c>
    </row>
    <row r="204" s="13" customFormat="1">
      <c r="A204" s="13"/>
      <c r="B204" s="247"/>
      <c r="C204" s="248"/>
      <c r="D204" s="243" t="s">
        <v>176</v>
      </c>
      <c r="E204" s="249" t="s">
        <v>19</v>
      </c>
      <c r="F204" s="250" t="s">
        <v>836</v>
      </c>
      <c r="G204" s="248"/>
      <c r="H204" s="251">
        <v>14.4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176</v>
      </c>
      <c r="AU204" s="257" t="s">
        <v>83</v>
      </c>
      <c r="AV204" s="13" t="s">
        <v>83</v>
      </c>
      <c r="AW204" s="13" t="s">
        <v>35</v>
      </c>
      <c r="AX204" s="13" t="s">
        <v>81</v>
      </c>
      <c r="AY204" s="257" t="s">
        <v>157</v>
      </c>
    </row>
    <row r="205" s="2" customFormat="1" ht="21.75" customHeight="1">
      <c r="A205" s="40"/>
      <c r="B205" s="41"/>
      <c r="C205" s="229" t="s">
        <v>417</v>
      </c>
      <c r="D205" s="229" t="s">
        <v>160</v>
      </c>
      <c r="E205" s="230" t="s">
        <v>837</v>
      </c>
      <c r="F205" s="231" t="s">
        <v>831</v>
      </c>
      <c r="G205" s="232" t="s">
        <v>204</v>
      </c>
      <c r="H205" s="233">
        <v>14.4</v>
      </c>
      <c r="I205" s="234"/>
      <c r="J205" s="235">
        <f>ROUND(I205*H205,2)</f>
        <v>0</v>
      </c>
      <c r="K205" s="236"/>
      <c r="L205" s="46"/>
      <c r="M205" s="237" t="s">
        <v>19</v>
      </c>
      <c r="N205" s="238" t="s">
        <v>45</v>
      </c>
      <c r="O205" s="86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1" t="s">
        <v>242</v>
      </c>
      <c r="AT205" s="241" t="s">
        <v>160</v>
      </c>
      <c r="AU205" s="241" t="s">
        <v>83</v>
      </c>
      <c r="AY205" s="19" t="s">
        <v>157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81</v>
      </c>
      <c r="BK205" s="242">
        <f>ROUND(I205*H205,2)</f>
        <v>0</v>
      </c>
      <c r="BL205" s="19" t="s">
        <v>242</v>
      </c>
      <c r="BM205" s="241" t="s">
        <v>838</v>
      </c>
    </row>
    <row r="206" s="2" customFormat="1" ht="16.5" customHeight="1">
      <c r="A206" s="40"/>
      <c r="B206" s="41"/>
      <c r="C206" s="229" t="s">
        <v>421</v>
      </c>
      <c r="D206" s="229" t="s">
        <v>160</v>
      </c>
      <c r="E206" s="230" t="s">
        <v>839</v>
      </c>
      <c r="F206" s="231" t="s">
        <v>840</v>
      </c>
      <c r="G206" s="232" t="s">
        <v>204</v>
      </c>
      <c r="H206" s="233">
        <v>28.800000000000001</v>
      </c>
      <c r="I206" s="234"/>
      <c r="J206" s="235">
        <f>ROUND(I206*H206,2)</f>
        <v>0</v>
      </c>
      <c r="K206" s="236"/>
      <c r="L206" s="46"/>
      <c r="M206" s="237" t="s">
        <v>19</v>
      </c>
      <c r="N206" s="238" t="s">
        <v>45</v>
      </c>
      <c r="O206" s="86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1" t="s">
        <v>242</v>
      </c>
      <c r="AT206" s="241" t="s">
        <v>160</v>
      </c>
      <c r="AU206" s="241" t="s">
        <v>83</v>
      </c>
      <c r="AY206" s="19" t="s">
        <v>157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9" t="s">
        <v>81</v>
      </c>
      <c r="BK206" s="242">
        <f>ROUND(I206*H206,2)</f>
        <v>0</v>
      </c>
      <c r="BL206" s="19" t="s">
        <v>242</v>
      </c>
      <c r="BM206" s="241" t="s">
        <v>841</v>
      </c>
    </row>
    <row r="207" s="13" customFormat="1">
      <c r="A207" s="13"/>
      <c r="B207" s="247"/>
      <c r="C207" s="248"/>
      <c r="D207" s="243" t="s">
        <v>176</v>
      </c>
      <c r="E207" s="249" t="s">
        <v>19</v>
      </c>
      <c r="F207" s="250" t="s">
        <v>774</v>
      </c>
      <c r="G207" s="248"/>
      <c r="H207" s="251">
        <v>28.800000000000001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176</v>
      </c>
      <c r="AU207" s="257" t="s">
        <v>83</v>
      </c>
      <c r="AV207" s="13" t="s">
        <v>83</v>
      </c>
      <c r="AW207" s="13" t="s">
        <v>35</v>
      </c>
      <c r="AX207" s="13" t="s">
        <v>81</v>
      </c>
      <c r="AY207" s="257" t="s">
        <v>157</v>
      </c>
    </row>
    <row r="208" s="2" customFormat="1" ht="21.75" customHeight="1">
      <c r="A208" s="40"/>
      <c r="B208" s="41"/>
      <c r="C208" s="229" t="s">
        <v>426</v>
      </c>
      <c r="D208" s="229" t="s">
        <v>160</v>
      </c>
      <c r="E208" s="230" t="s">
        <v>842</v>
      </c>
      <c r="F208" s="231" t="s">
        <v>843</v>
      </c>
      <c r="G208" s="232" t="s">
        <v>174</v>
      </c>
      <c r="H208" s="233">
        <v>146.88</v>
      </c>
      <c r="I208" s="234"/>
      <c r="J208" s="235">
        <f>ROUND(I208*H208,2)</f>
        <v>0</v>
      </c>
      <c r="K208" s="236"/>
      <c r="L208" s="46"/>
      <c r="M208" s="237" t="s">
        <v>19</v>
      </c>
      <c r="N208" s="238" t="s">
        <v>45</v>
      </c>
      <c r="O208" s="86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1" t="s">
        <v>242</v>
      </c>
      <c r="AT208" s="241" t="s">
        <v>160</v>
      </c>
      <c r="AU208" s="241" t="s">
        <v>83</v>
      </c>
      <c r="AY208" s="19" t="s">
        <v>157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81</v>
      </c>
      <c r="BK208" s="242">
        <f>ROUND(I208*H208,2)</f>
        <v>0</v>
      </c>
      <c r="BL208" s="19" t="s">
        <v>242</v>
      </c>
      <c r="BM208" s="241" t="s">
        <v>844</v>
      </c>
    </row>
    <row r="209" s="2" customFormat="1" ht="33" customHeight="1">
      <c r="A209" s="40"/>
      <c r="B209" s="41"/>
      <c r="C209" s="280" t="s">
        <v>431</v>
      </c>
      <c r="D209" s="280" t="s">
        <v>251</v>
      </c>
      <c r="E209" s="281" t="s">
        <v>845</v>
      </c>
      <c r="F209" s="282" t="s">
        <v>846</v>
      </c>
      <c r="G209" s="283" t="s">
        <v>174</v>
      </c>
      <c r="H209" s="284">
        <v>168.91200000000001</v>
      </c>
      <c r="I209" s="285"/>
      <c r="J209" s="286">
        <f>ROUND(I209*H209,2)</f>
        <v>0</v>
      </c>
      <c r="K209" s="287"/>
      <c r="L209" s="288"/>
      <c r="M209" s="289" t="s">
        <v>19</v>
      </c>
      <c r="N209" s="290" t="s">
        <v>45</v>
      </c>
      <c r="O209" s="86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1" t="s">
        <v>311</v>
      </c>
      <c r="AT209" s="241" t="s">
        <v>251</v>
      </c>
      <c r="AU209" s="241" t="s">
        <v>83</v>
      </c>
      <c r="AY209" s="19" t="s">
        <v>157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9" t="s">
        <v>81</v>
      </c>
      <c r="BK209" s="242">
        <f>ROUND(I209*H209,2)</f>
        <v>0</v>
      </c>
      <c r="BL209" s="19" t="s">
        <v>242</v>
      </c>
      <c r="BM209" s="241" t="s">
        <v>847</v>
      </c>
    </row>
    <row r="210" s="13" customFormat="1">
      <c r="A210" s="13"/>
      <c r="B210" s="247"/>
      <c r="C210" s="248"/>
      <c r="D210" s="243" t="s">
        <v>176</v>
      </c>
      <c r="E210" s="248"/>
      <c r="F210" s="250" t="s">
        <v>848</v>
      </c>
      <c r="G210" s="248"/>
      <c r="H210" s="251">
        <v>168.91200000000001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176</v>
      </c>
      <c r="AU210" s="257" t="s">
        <v>83</v>
      </c>
      <c r="AV210" s="13" t="s">
        <v>83</v>
      </c>
      <c r="AW210" s="13" t="s">
        <v>4</v>
      </c>
      <c r="AX210" s="13" t="s">
        <v>81</v>
      </c>
      <c r="AY210" s="257" t="s">
        <v>157</v>
      </c>
    </row>
    <row r="211" s="2" customFormat="1" ht="21.75" customHeight="1">
      <c r="A211" s="40"/>
      <c r="B211" s="41"/>
      <c r="C211" s="229" t="s">
        <v>435</v>
      </c>
      <c r="D211" s="229" t="s">
        <v>160</v>
      </c>
      <c r="E211" s="230" t="s">
        <v>849</v>
      </c>
      <c r="F211" s="231" t="s">
        <v>850</v>
      </c>
      <c r="G211" s="232" t="s">
        <v>475</v>
      </c>
      <c r="H211" s="301"/>
      <c r="I211" s="234"/>
      <c r="J211" s="235">
        <f>ROUND(I211*H211,2)</f>
        <v>0</v>
      </c>
      <c r="K211" s="236"/>
      <c r="L211" s="46"/>
      <c r="M211" s="237" t="s">
        <v>19</v>
      </c>
      <c r="N211" s="238" t="s">
        <v>45</v>
      </c>
      <c r="O211" s="86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1" t="s">
        <v>242</v>
      </c>
      <c r="AT211" s="241" t="s">
        <v>160</v>
      </c>
      <c r="AU211" s="241" t="s">
        <v>83</v>
      </c>
      <c r="AY211" s="19" t="s">
        <v>157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9" t="s">
        <v>81</v>
      </c>
      <c r="BK211" s="242">
        <f>ROUND(I211*H211,2)</f>
        <v>0</v>
      </c>
      <c r="BL211" s="19" t="s">
        <v>242</v>
      </c>
      <c r="BM211" s="241" t="s">
        <v>851</v>
      </c>
    </row>
    <row r="212" s="12" customFormat="1" ht="22.8" customHeight="1">
      <c r="A212" s="12"/>
      <c r="B212" s="213"/>
      <c r="C212" s="214"/>
      <c r="D212" s="215" t="s">
        <v>73</v>
      </c>
      <c r="E212" s="227" t="s">
        <v>537</v>
      </c>
      <c r="F212" s="227" t="s">
        <v>538</v>
      </c>
      <c r="G212" s="214"/>
      <c r="H212" s="214"/>
      <c r="I212" s="217"/>
      <c r="J212" s="228">
        <f>BK212</f>
        <v>0</v>
      </c>
      <c r="K212" s="214"/>
      <c r="L212" s="219"/>
      <c r="M212" s="220"/>
      <c r="N212" s="221"/>
      <c r="O212" s="221"/>
      <c r="P212" s="222">
        <f>SUM(P213:P216)</f>
        <v>0</v>
      </c>
      <c r="Q212" s="221"/>
      <c r="R212" s="222">
        <f>SUM(R213:R216)</f>
        <v>0</v>
      </c>
      <c r="S212" s="221"/>
      <c r="T212" s="223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4" t="s">
        <v>83</v>
      </c>
      <c r="AT212" s="225" t="s">
        <v>73</v>
      </c>
      <c r="AU212" s="225" t="s">
        <v>81</v>
      </c>
      <c r="AY212" s="224" t="s">
        <v>157</v>
      </c>
      <c r="BK212" s="226">
        <f>SUM(BK213:BK216)</f>
        <v>0</v>
      </c>
    </row>
    <row r="213" s="2" customFormat="1" ht="16.5" customHeight="1">
      <c r="A213" s="40"/>
      <c r="B213" s="41"/>
      <c r="C213" s="229" t="s">
        <v>442</v>
      </c>
      <c r="D213" s="229" t="s">
        <v>160</v>
      </c>
      <c r="E213" s="230" t="s">
        <v>852</v>
      </c>
      <c r="F213" s="231" t="s">
        <v>853</v>
      </c>
      <c r="G213" s="232" t="s">
        <v>204</v>
      </c>
      <c r="H213" s="233">
        <v>1</v>
      </c>
      <c r="I213" s="234"/>
      <c r="J213" s="235">
        <f>ROUND(I213*H213,2)</f>
        <v>0</v>
      </c>
      <c r="K213" s="236"/>
      <c r="L213" s="46"/>
      <c r="M213" s="237" t="s">
        <v>19</v>
      </c>
      <c r="N213" s="238" t="s">
        <v>45</v>
      </c>
      <c r="O213" s="86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1" t="s">
        <v>242</v>
      </c>
      <c r="AT213" s="241" t="s">
        <v>160</v>
      </c>
      <c r="AU213" s="241" t="s">
        <v>83</v>
      </c>
      <c r="AY213" s="19" t="s">
        <v>157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9" t="s">
        <v>81</v>
      </c>
      <c r="BK213" s="242">
        <f>ROUND(I213*H213,2)</f>
        <v>0</v>
      </c>
      <c r="BL213" s="19" t="s">
        <v>242</v>
      </c>
      <c r="BM213" s="241" t="s">
        <v>854</v>
      </c>
    </row>
    <row r="214" s="2" customFormat="1" ht="21.75" customHeight="1">
      <c r="A214" s="40"/>
      <c r="B214" s="41"/>
      <c r="C214" s="280" t="s">
        <v>446</v>
      </c>
      <c r="D214" s="280" t="s">
        <v>251</v>
      </c>
      <c r="E214" s="281" t="s">
        <v>855</v>
      </c>
      <c r="F214" s="282" t="s">
        <v>856</v>
      </c>
      <c r="G214" s="283" t="s">
        <v>204</v>
      </c>
      <c r="H214" s="284">
        <v>1</v>
      </c>
      <c r="I214" s="285"/>
      <c r="J214" s="286">
        <f>ROUND(I214*H214,2)</f>
        <v>0</v>
      </c>
      <c r="K214" s="287"/>
      <c r="L214" s="288"/>
      <c r="M214" s="289" t="s">
        <v>19</v>
      </c>
      <c r="N214" s="290" t="s">
        <v>45</v>
      </c>
      <c r="O214" s="86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41" t="s">
        <v>311</v>
      </c>
      <c r="AT214" s="241" t="s">
        <v>251</v>
      </c>
      <c r="AU214" s="241" t="s">
        <v>83</v>
      </c>
      <c r="AY214" s="19" t="s">
        <v>157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9" t="s">
        <v>81</v>
      </c>
      <c r="BK214" s="242">
        <f>ROUND(I214*H214,2)</f>
        <v>0</v>
      </c>
      <c r="BL214" s="19" t="s">
        <v>242</v>
      </c>
      <c r="BM214" s="241" t="s">
        <v>857</v>
      </c>
    </row>
    <row r="215" s="2" customFormat="1">
      <c r="A215" s="40"/>
      <c r="B215" s="41"/>
      <c r="C215" s="42"/>
      <c r="D215" s="243" t="s">
        <v>170</v>
      </c>
      <c r="E215" s="42"/>
      <c r="F215" s="244" t="s">
        <v>858</v>
      </c>
      <c r="G215" s="42"/>
      <c r="H215" s="42"/>
      <c r="I215" s="148"/>
      <c r="J215" s="42"/>
      <c r="K215" s="42"/>
      <c r="L215" s="46"/>
      <c r="M215" s="245"/>
      <c r="N215" s="24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170</v>
      </c>
      <c r="AU215" s="19" t="s">
        <v>83</v>
      </c>
    </row>
    <row r="216" s="2" customFormat="1" ht="21.75" customHeight="1">
      <c r="A216" s="40"/>
      <c r="B216" s="41"/>
      <c r="C216" s="229" t="s">
        <v>453</v>
      </c>
      <c r="D216" s="229" t="s">
        <v>160</v>
      </c>
      <c r="E216" s="230" t="s">
        <v>579</v>
      </c>
      <c r="F216" s="231" t="s">
        <v>859</v>
      </c>
      <c r="G216" s="232" t="s">
        <v>475</v>
      </c>
      <c r="H216" s="301"/>
      <c r="I216" s="234"/>
      <c r="J216" s="235">
        <f>ROUND(I216*H216,2)</f>
        <v>0</v>
      </c>
      <c r="K216" s="236"/>
      <c r="L216" s="46"/>
      <c r="M216" s="237" t="s">
        <v>19</v>
      </c>
      <c r="N216" s="238" t="s">
        <v>45</v>
      </c>
      <c r="O216" s="86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1" t="s">
        <v>242</v>
      </c>
      <c r="AT216" s="241" t="s">
        <v>160</v>
      </c>
      <c r="AU216" s="241" t="s">
        <v>83</v>
      </c>
      <c r="AY216" s="19" t="s">
        <v>157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9" t="s">
        <v>81</v>
      </c>
      <c r="BK216" s="242">
        <f>ROUND(I216*H216,2)</f>
        <v>0</v>
      </c>
      <c r="BL216" s="19" t="s">
        <v>242</v>
      </c>
      <c r="BM216" s="241" t="s">
        <v>860</v>
      </c>
    </row>
    <row r="217" s="12" customFormat="1" ht="22.8" customHeight="1">
      <c r="A217" s="12"/>
      <c r="B217" s="213"/>
      <c r="C217" s="214"/>
      <c r="D217" s="215" t="s">
        <v>73</v>
      </c>
      <c r="E217" s="227" t="s">
        <v>582</v>
      </c>
      <c r="F217" s="227" t="s">
        <v>861</v>
      </c>
      <c r="G217" s="214"/>
      <c r="H217" s="214"/>
      <c r="I217" s="217"/>
      <c r="J217" s="228">
        <f>BK217</f>
        <v>0</v>
      </c>
      <c r="K217" s="214"/>
      <c r="L217" s="219"/>
      <c r="M217" s="220"/>
      <c r="N217" s="221"/>
      <c r="O217" s="221"/>
      <c r="P217" s="222">
        <f>SUM(P218:P225)</f>
        <v>0</v>
      </c>
      <c r="Q217" s="221"/>
      <c r="R217" s="222">
        <f>SUM(R218:R225)</f>
        <v>0</v>
      </c>
      <c r="S217" s="221"/>
      <c r="T217" s="223">
        <f>SUM(T218:T225)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4" t="s">
        <v>83</v>
      </c>
      <c r="AT217" s="225" t="s">
        <v>73</v>
      </c>
      <c r="AU217" s="225" t="s">
        <v>81</v>
      </c>
      <c r="AY217" s="224" t="s">
        <v>157</v>
      </c>
      <c r="BK217" s="226">
        <f>SUM(BK218:BK225)</f>
        <v>0</v>
      </c>
    </row>
    <row r="218" s="2" customFormat="1" ht="21.75" customHeight="1">
      <c r="A218" s="40"/>
      <c r="B218" s="41"/>
      <c r="C218" s="229" t="s">
        <v>459</v>
      </c>
      <c r="D218" s="229" t="s">
        <v>160</v>
      </c>
      <c r="E218" s="230" t="s">
        <v>862</v>
      </c>
      <c r="F218" s="231" t="s">
        <v>863</v>
      </c>
      <c r="G218" s="232" t="s">
        <v>174</v>
      </c>
      <c r="H218" s="233">
        <v>146.88</v>
      </c>
      <c r="I218" s="234"/>
      <c r="J218" s="235">
        <f>ROUND(I218*H218,2)</f>
        <v>0</v>
      </c>
      <c r="K218" s="236"/>
      <c r="L218" s="46"/>
      <c r="M218" s="237" t="s">
        <v>19</v>
      </c>
      <c r="N218" s="238" t="s">
        <v>45</v>
      </c>
      <c r="O218" s="86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1" t="s">
        <v>242</v>
      </c>
      <c r="AT218" s="241" t="s">
        <v>160</v>
      </c>
      <c r="AU218" s="241" t="s">
        <v>83</v>
      </c>
      <c r="AY218" s="19" t="s">
        <v>157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9" t="s">
        <v>81</v>
      </c>
      <c r="BK218" s="242">
        <f>ROUND(I218*H218,2)</f>
        <v>0</v>
      </c>
      <c r="BL218" s="19" t="s">
        <v>242</v>
      </c>
      <c r="BM218" s="241" t="s">
        <v>864</v>
      </c>
    </row>
    <row r="219" s="2" customFormat="1" ht="33" customHeight="1">
      <c r="A219" s="40"/>
      <c r="B219" s="41"/>
      <c r="C219" s="229" t="s">
        <v>464</v>
      </c>
      <c r="D219" s="229" t="s">
        <v>160</v>
      </c>
      <c r="E219" s="230" t="s">
        <v>865</v>
      </c>
      <c r="F219" s="231" t="s">
        <v>866</v>
      </c>
      <c r="G219" s="232" t="s">
        <v>174</v>
      </c>
      <c r="H219" s="233">
        <v>146.88</v>
      </c>
      <c r="I219" s="234"/>
      <c r="J219" s="235">
        <f>ROUND(I219*H219,2)</f>
        <v>0</v>
      </c>
      <c r="K219" s="236"/>
      <c r="L219" s="46"/>
      <c r="M219" s="237" t="s">
        <v>19</v>
      </c>
      <c r="N219" s="238" t="s">
        <v>45</v>
      </c>
      <c r="O219" s="86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1" t="s">
        <v>242</v>
      </c>
      <c r="AT219" s="241" t="s">
        <v>160</v>
      </c>
      <c r="AU219" s="241" t="s">
        <v>83</v>
      </c>
      <c r="AY219" s="19" t="s">
        <v>157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9" t="s">
        <v>81</v>
      </c>
      <c r="BK219" s="242">
        <f>ROUND(I219*H219,2)</f>
        <v>0</v>
      </c>
      <c r="BL219" s="19" t="s">
        <v>242</v>
      </c>
      <c r="BM219" s="241" t="s">
        <v>867</v>
      </c>
    </row>
    <row r="220" s="2" customFormat="1" ht="21.75" customHeight="1">
      <c r="A220" s="40"/>
      <c r="B220" s="41"/>
      <c r="C220" s="229" t="s">
        <v>468</v>
      </c>
      <c r="D220" s="229" t="s">
        <v>160</v>
      </c>
      <c r="E220" s="230" t="s">
        <v>868</v>
      </c>
      <c r="F220" s="231" t="s">
        <v>869</v>
      </c>
      <c r="G220" s="232" t="s">
        <v>174</v>
      </c>
      <c r="H220" s="233">
        <v>146.88</v>
      </c>
      <c r="I220" s="234"/>
      <c r="J220" s="235">
        <f>ROUND(I220*H220,2)</f>
        <v>0</v>
      </c>
      <c r="K220" s="236"/>
      <c r="L220" s="46"/>
      <c r="M220" s="237" t="s">
        <v>19</v>
      </c>
      <c r="N220" s="238" t="s">
        <v>45</v>
      </c>
      <c r="O220" s="86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41" t="s">
        <v>242</v>
      </c>
      <c r="AT220" s="241" t="s">
        <v>160</v>
      </c>
      <c r="AU220" s="241" t="s">
        <v>83</v>
      </c>
      <c r="AY220" s="19" t="s">
        <v>157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9" t="s">
        <v>81</v>
      </c>
      <c r="BK220" s="242">
        <f>ROUND(I220*H220,2)</f>
        <v>0</v>
      </c>
      <c r="BL220" s="19" t="s">
        <v>242</v>
      </c>
      <c r="BM220" s="241" t="s">
        <v>870</v>
      </c>
    </row>
    <row r="221" s="2" customFormat="1" ht="21.75" customHeight="1">
      <c r="A221" s="40"/>
      <c r="B221" s="41"/>
      <c r="C221" s="229" t="s">
        <v>472</v>
      </c>
      <c r="D221" s="229" t="s">
        <v>160</v>
      </c>
      <c r="E221" s="230" t="s">
        <v>871</v>
      </c>
      <c r="F221" s="231" t="s">
        <v>872</v>
      </c>
      <c r="G221" s="232" t="s">
        <v>174</v>
      </c>
      <c r="H221" s="233">
        <v>146.88</v>
      </c>
      <c r="I221" s="234"/>
      <c r="J221" s="235">
        <f>ROUND(I221*H221,2)</f>
        <v>0</v>
      </c>
      <c r="K221" s="236"/>
      <c r="L221" s="46"/>
      <c r="M221" s="237" t="s">
        <v>19</v>
      </c>
      <c r="N221" s="238" t="s">
        <v>45</v>
      </c>
      <c r="O221" s="86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41" t="s">
        <v>242</v>
      </c>
      <c r="AT221" s="241" t="s">
        <v>160</v>
      </c>
      <c r="AU221" s="241" t="s">
        <v>83</v>
      </c>
      <c r="AY221" s="19" t="s">
        <v>157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9" t="s">
        <v>81</v>
      </c>
      <c r="BK221" s="242">
        <f>ROUND(I221*H221,2)</f>
        <v>0</v>
      </c>
      <c r="BL221" s="19" t="s">
        <v>242</v>
      </c>
      <c r="BM221" s="241" t="s">
        <v>873</v>
      </c>
    </row>
    <row r="222" s="2" customFormat="1" ht="21.75" customHeight="1">
      <c r="A222" s="40"/>
      <c r="B222" s="41"/>
      <c r="C222" s="229" t="s">
        <v>479</v>
      </c>
      <c r="D222" s="229" t="s">
        <v>160</v>
      </c>
      <c r="E222" s="230" t="s">
        <v>874</v>
      </c>
      <c r="F222" s="231" t="s">
        <v>875</v>
      </c>
      <c r="G222" s="232" t="s">
        <v>174</v>
      </c>
      <c r="H222" s="233">
        <v>45.200000000000003</v>
      </c>
      <c r="I222" s="234"/>
      <c r="J222" s="235">
        <f>ROUND(I222*H222,2)</f>
        <v>0</v>
      </c>
      <c r="K222" s="236"/>
      <c r="L222" s="46"/>
      <c r="M222" s="237" t="s">
        <v>19</v>
      </c>
      <c r="N222" s="238" t="s">
        <v>45</v>
      </c>
      <c r="O222" s="86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41" t="s">
        <v>242</v>
      </c>
      <c r="AT222" s="241" t="s">
        <v>160</v>
      </c>
      <c r="AU222" s="241" t="s">
        <v>83</v>
      </c>
      <c r="AY222" s="19" t="s">
        <v>157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9" t="s">
        <v>81</v>
      </c>
      <c r="BK222" s="242">
        <f>ROUND(I222*H222,2)</f>
        <v>0</v>
      </c>
      <c r="BL222" s="19" t="s">
        <v>242</v>
      </c>
      <c r="BM222" s="241" t="s">
        <v>876</v>
      </c>
    </row>
    <row r="223" s="2" customFormat="1">
      <c r="A223" s="40"/>
      <c r="B223" s="41"/>
      <c r="C223" s="42"/>
      <c r="D223" s="243" t="s">
        <v>170</v>
      </c>
      <c r="E223" s="42"/>
      <c r="F223" s="244" t="s">
        <v>877</v>
      </c>
      <c r="G223" s="42"/>
      <c r="H223" s="42"/>
      <c r="I223" s="148"/>
      <c r="J223" s="42"/>
      <c r="K223" s="42"/>
      <c r="L223" s="46"/>
      <c r="M223" s="245"/>
      <c r="N223" s="24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170</v>
      </c>
      <c r="AU223" s="19" t="s">
        <v>83</v>
      </c>
    </row>
    <row r="224" s="2" customFormat="1" ht="21.75" customHeight="1">
      <c r="A224" s="40"/>
      <c r="B224" s="41"/>
      <c r="C224" s="229" t="s">
        <v>483</v>
      </c>
      <c r="D224" s="229" t="s">
        <v>160</v>
      </c>
      <c r="E224" s="230" t="s">
        <v>878</v>
      </c>
      <c r="F224" s="231" t="s">
        <v>879</v>
      </c>
      <c r="G224" s="232" t="s">
        <v>174</v>
      </c>
      <c r="H224" s="233">
        <v>45.200000000000003</v>
      </c>
      <c r="I224" s="234"/>
      <c r="J224" s="235">
        <f>ROUND(I224*H224,2)</f>
        <v>0</v>
      </c>
      <c r="K224" s="236"/>
      <c r="L224" s="46"/>
      <c r="M224" s="237" t="s">
        <v>19</v>
      </c>
      <c r="N224" s="238" t="s">
        <v>45</v>
      </c>
      <c r="O224" s="86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41" t="s">
        <v>242</v>
      </c>
      <c r="AT224" s="241" t="s">
        <v>160</v>
      </c>
      <c r="AU224" s="241" t="s">
        <v>83</v>
      </c>
      <c r="AY224" s="19" t="s">
        <v>157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9" t="s">
        <v>81</v>
      </c>
      <c r="BK224" s="242">
        <f>ROUND(I224*H224,2)</f>
        <v>0</v>
      </c>
      <c r="BL224" s="19" t="s">
        <v>242</v>
      </c>
      <c r="BM224" s="241" t="s">
        <v>880</v>
      </c>
    </row>
    <row r="225" s="2" customFormat="1">
      <c r="A225" s="40"/>
      <c r="B225" s="41"/>
      <c r="C225" s="42"/>
      <c r="D225" s="243" t="s">
        <v>170</v>
      </c>
      <c r="E225" s="42"/>
      <c r="F225" s="244" t="s">
        <v>881</v>
      </c>
      <c r="G225" s="42"/>
      <c r="H225" s="42"/>
      <c r="I225" s="148"/>
      <c r="J225" s="42"/>
      <c r="K225" s="42"/>
      <c r="L225" s="46"/>
      <c r="M225" s="245"/>
      <c r="N225" s="246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170</v>
      </c>
      <c r="AU225" s="19" t="s">
        <v>83</v>
      </c>
    </row>
    <row r="226" s="12" customFormat="1" ht="25.92" customHeight="1">
      <c r="A226" s="12"/>
      <c r="B226" s="213"/>
      <c r="C226" s="214"/>
      <c r="D226" s="215" t="s">
        <v>73</v>
      </c>
      <c r="E226" s="216" t="s">
        <v>882</v>
      </c>
      <c r="F226" s="216" t="s">
        <v>883</v>
      </c>
      <c r="G226" s="214"/>
      <c r="H226" s="214"/>
      <c r="I226" s="217"/>
      <c r="J226" s="218">
        <f>BK226</f>
        <v>0</v>
      </c>
      <c r="K226" s="214"/>
      <c r="L226" s="219"/>
      <c r="M226" s="220"/>
      <c r="N226" s="221"/>
      <c r="O226" s="221"/>
      <c r="P226" s="222">
        <f>SUM(P227:P228)</f>
        <v>0</v>
      </c>
      <c r="Q226" s="221"/>
      <c r="R226" s="222">
        <f>SUM(R227:R228)</f>
        <v>0</v>
      </c>
      <c r="S226" s="221"/>
      <c r="T226" s="223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4" t="s">
        <v>164</v>
      </c>
      <c r="AT226" s="225" t="s">
        <v>73</v>
      </c>
      <c r="AU226" s="225" t="s">
        <v>74</v>
      </c>
      <c r="AY226" s="224" t="s">
        <v>157</v>
      </c>
      <c r="BK226" s="226">
        <f>SUM(BK227:BK228)</f>
        <v>0</v>
      </c>
    </row>
    <row r="227" s="2" customFormat="1" ht="16.5" customHeight="1">
      <c r="A227" s="40"/>
      <c r="B227" s="41"/>
      <c r="C227" s="229" t="s">
        <v>487</v>
      </c>
      <c r="D227" s="229" t="s">
        <v>160</v>
      </c>
      <c r="E227" s="230" t="s">
        <v>884</v>
      </c>
      <c r="F227" s="231" t="s">
        <v>883</v>
      </c>
      <c r="G227" s="232" t="s">
        <v>19</v>
      </c>
      <c r="H227" s="233">
        <v>1</v>
      </c>
      <c r="I227" s="234"/>
      <c r="J227" s="235">
        <f>ROUND(I227*H227,2)</f>
        <v>0</v>
      </c>
      <c r="K227" s="236"/>
      <c r="L227" s="46"/>
      <c r="M227" s="237" t="s">
        <v>19</v>
      </c>
      <c r="N227" s="238" t="s">
        <v>45</v>
      </c>
      <c r="O227" s="86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1" t="s">
        <v>885</v>
      </c>
      <c r="AT227" s="241" t="s">
        <v>160</v>
      </c>
      <c r="AU227" s="241" t="s">
        <v>81</v>
      </c>
      <c r="AY227" s="19" t="s">
        <v>157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81</v>
      </c>
      <c r="BK227" s="242">
        <f>ROUND(I227*H227,2)</f>
        <v>0</v>
      </c>
      <c r="BL227" s="19" t="s">
        <v>885</v>
      </c>
      <c r="BM227" s="241" t="s">
        <v>886</v>
      </c>
    </row>
    <row r="228" s="2" customFormat="1">
      <c r="A228" s="40"/>
      <c r="B228" s="41"/>
      <c r="C228" s="42"/>
      <c r="D228" s="243" t="s">
        <v>170</v>
      </c>
      <c r="E228" s="42"/>
      <c r="F228" s="244" t="s">
        <v>887</v>
      </c>
      <c r="G228" s="42"/>
      <c r="H228" s="42"/>
      <c r="I228" s="148"/>
      <c r="J228" s="42"/>
      <c r="K228" s="42"/>
      <c r="L228" s="46"/>
      <c r="M228" s="302"/>
      <c r="N228" s="303"/>
      <c r="O228" s="304"/>
      <c r="P228" s="304"/>
      <c r="Q228" s="304"/>
      <c r="R228" s="304"/>
      <c r="S228" s="304"/>
      <c r="T228" s="305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170</v>
      </c>
      <c r="AU228" s="19" t="s">
        <v>81</v>
      </c>
    </row>
    <row r="229" s="2" customFormat="1" ht="6.96" customHeight="1">
      <c r="A229" s="40"/>
      <c r="B229" s="61"/>
      <c r="C229" s="62"/>
      <c r="D229" s="62"/>
      <c r="E229" s="62"/>
      <c r="F229" s="62"/>
      <c r="G229" s="62"/>
      <c r="H229" s="62"/>
      <c r="I229" s="177"/>
      <c r="J229" s="62"/>
      <c r="K229" s="62"/>
      <c r="L229" s="46"/>
      <c r="M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</row>
  </sheetData>
  <sheetProtection sheet="1" autoFilter="0" formatColumns="0" formatRows="0" objects="1" scenarios="1" spinCount="100000" saltValue="EsznqRg+GUi8F8C+d+zyfKOZzIyxklHdGZQ9bhnbDmDlG7EBT7vTOhC/T7Hvs+IKeer4qSVsI9JWnzm12V/Tzg==" hashValue="uyt3HdLcsWiLpQNPxEEDHwI8caBGxpJp4by/7SzpNuE+Q+LuLTKaST9aLCx3ndhOqaMiC9YNsZMJ3BBVIDjvMw==" algorithmName="SHA-512" password="CC35"/>
  <autoFilter ref="C97:K2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117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118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119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888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20. 4. 2020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27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30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29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36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51" t="s">
        <v>29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38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40</v>
      </c>
      <c r="E32" s="40"/>
      <c r="F32" s="40"/>
      <c r="G32" s="40"/>
      <c r="H32" s="40"/>
      <c r="I32" s="148"/>
      <c r="J32" s="161">
        <f>ROUND(J103,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42</v>
      </c>
      <c r="G34" s="40"/>
      <c r="H34" s="40"/>
      <c r="I34" s="163" t="s">
        <v>41</v>
      </c>
      <c r="J34" s="162" t="s">
        <v>43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44</v>
      </c>
      <c r="E35" s="146" t="s">
        <v>45</v>
      </c>
      <c r="F35" s="165">
        <f>ROUND((SUM(BE103:BE213)),  2)</f>
        <v>0</v>
      </c>
      <c r="G35" s="40"/>
      <c r="H35" s="40"/>
      <c r="I35" s="166">
        <v>0.20999999999999999</v>
      </c>
      <c r="J35" s="165">
        <f>ROUND(((SUM(BE103:BE213))*I35),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46</v>
      </c>
      <c r="F36" s="165">
        <f>ROUND((SUM(BF103:BF213)),  2)</f>
        <v>0</v>
      </c>
      <c r="G36" s="40"/>
      <c r="H36" s="40"/>
      <c r="I36" s="166">
        <v>0.14999999999999999</v>
      </c>
      <c r="J36" s="165">
        <f>ROUND(((SUM(BF103:BF213))*I36),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47</v>
      </c>
      <c r="F37" s="165">
        <f>ROUND((SUM(BG103:BG213)),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48</v>
      </c>
      <c r="F38" s="165">
        <f>ROUND((SUM(BH103:BH213)),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49</v>
      </c>
      <c r="F39" s="165">
        <f>ROUND((SUM(BI103:BI213)),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50</v>
      </c>
      <c r="E41" s="169"/>
      <c r="F41" s="169"/>
      <c r="G41" s="170" t="s">
        <v>51</v>
      </c>
      <c r="H41" s="171" t="s">
        <v>52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Zbečno ON - oprava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118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1.3 - Oprava čekárny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Zbečno</v>
      </c>
      <c r="G56" s="42"/>
      <c r="H56" s="42"/>
      <c r="I56" s="151" t="s">
        <v>23</v>
      </c>
      <c r="J56" s="74" t="str">
        <f>IF(J14="","",J14)</f>
        <v>20. 4. 2020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železnic, státní organizace</v>
      </c>
      <c r="G58" s="42"/>
      <c r="H58" s="42"/>
      <c r="I58" s="151" t="s">
        <v>33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151" t="s">
        <v>36</v>
      </c>
      <c r="J59" s="38" t="str">
        <f>E26</f>
        <v>L. Malý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122</v>
      </c>
      <c r="D61" s="183"/>
      <c r="E61" s="183"/>
      <c r="F61" s="183"/>
      <c r="G61" s="183"/>
      <c r="H61" s="183"/>
      <c r="I61" s="184"/>
      <c r="J61" s="185" t="s">
        <v>123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72</v>
      </c>
      <c r="D63" s="42"/>
      <c r="E63" s="42"/>
      <c r="F63" s="42"/>
      <c r="G63" s="42"/>
      <c r="H63" s="42"/>
      <c r="I63" s="148"/>
      <c r="J63" s="104">
        <f>J103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87"/>
      <c r="C64" s="188"/>
      <c r="D64" s="189" t="s">
        <v>125</v>
      </c>
      <c r="E64" s="190"/>
      <c r="F64" s="190"/>
      <c r="G64" s="190"/>
      <c r="H64" s="190"/>
      <c r="I64" s="191"/>
      <c r="J64" s="192">
        <f>J104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127</v>
      </c>
      <c r="E65" s="196"/>
      <c r="F65" s="196"/>
      <c r="G65" s="196"/>
      <c r="H65" s="196"/>
      <c r="I65" s="197"/>
      <c r="J65" s="198">
        <f>J105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129</v>
      </c>
      <c r="E66" s="196"/>
      <c r="F66" s="196"/>
      <c r="G66" s="196"/>
      <c r="H66" s="196"/>
      <c r="I66" s="197"/>
      <c r="J66" s="198">
        <f>J120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130</v>
      </c>
      <c r="E67" s="196"/>
      <c r="F67" s="196"/>
      <c r="G67" s="196"/>
      <c r="H67" s="196"/>
      <c r="I67" s="197"/>
      <c r="J67" s="198">
        <f>J129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131</v>
      </c>
      <c r="E68" s="196"/>
      <c r="F68" s="196"/>
      <c r="G68" s="196"/>
      <c r="H68" s="196"/>
      <c r="I68" s="197"/>
      <c r="J68" s="198">
        <f>J135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87"/>
      <c r="C69" s="188"/>
      <c r="D69" s="189" t="s">
        <v>132</v>
      </c>
      <c r="E69" s="190"/>
      <c r="F69" s="190"/>
      <c r="G69" s="190"/>
      <c r="H69" s="190"/>
      <c r="I69" s="191"/>
      <c r="J69" s="192">
        <f>J137</f>
        <v>0</v>
      </c>
      <c r="K69" s="188"/>
      <c r="L69" s="19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94"/>
      <c r="C70" s="127"/>
      <c r="D70" s="195" t="s">
        <v>889</v>
      </c>
      <c r="E70" s="196"/>
      <c r="F70" s="196"/>
      <c r="G70" s="196"/>
      <c r="H70" s="196"/>
      <c r="I70" s="197"/>
      <c r="J70" s="198">
        <f>J138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890</v>
      </c>
      <c r="E71" s="196"/>
      <c r="F71" s="196"/>
      <c r="G71" s="196"/>
      <c r="H71" s="196"/>
      <c r="I71" s="197"/>
      <c r="J71" s="198">
        <f>J144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891</v>
      </c>
      <c r="E72" s="196"/>
      <c r="F72" s="196"/>
      <c r="G72" s="196"/>
      <c r="H72" s="196"/>
      <c r="I72" s="197"/>
      <c r="J72" s="198">
        <f>J152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656</v>
      </c>
      <c r="E73" s="196"/>
      <c r="F73" s="196"/>
      <c r="G73" s="196"/>
      <c r="H73" s="196"/>
      <c r="I73" s="197"/>
      <c r="J73" s="198">
        <f>J157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4"/>
      <c r="C74" s="127"/>
      <c r="D74" s="195" t="s">
        <v>892</v>
      </c>
      <c r="E74" s="196"/>
      <c r="F74" s="196"/>
      <c r="G74" s="196"/>
      <c r="H74" s="196"/>
      <c r="I74" s="197"/>
      <c r="J74" s="198">
        <f>J160</f>
        <v>0</v>
      </c>
      <c r="K74" s="127"/>
      <c r="L74" s="19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4"/>
      <c r="C75" s="127"/>
      <c r="D75" s="195" t="s">
        <v>137</v>
      </c>
      <c r="E75" s="196"/>
      <c r="F75" s="196"/>
      <c r="G75" s="196"/>
      <c r="H75" s="196"/>
      <c r="I75" s="197"/>
      <c r="J75" s="198">
        <f>J167</f>
        <v>0</v>
      </c>
      <c r="K75" s="127"/>
      <c r="L75" s="19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4"/>
      <c r="C76" s="127"/>
      <c r="D76" s="195" t="s">
        <v>893</v>
      </c>
      <c r="E76" s="196"/>
      <c r="F76" s="196"/>
      <c r="G76" s="196"/>
      <c r="H76" s="196"/>
      <c r="I76" s="197"/>
      <c r="J76" s="198">
        <f>J171</f>
        <v>0</v>
      </c>
      <c r="K76" s="127"/>
      <c r="L76" s="19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4"/>
      <c r="C77" s="127"/>
      <c r="D77" s="195" t="s">
        <v>894</v>
      </c>
      <c r="E77" s="196"/>
      <c r="F77" s="196"/>
      <c r="G77" s="196"/>
      <c r="H77" s="196"/>
      <c r="I77" s="197"/>
      <c r="J77" s="198">
        <f>J186</f>
        <v>0</v>
      </c>
      <c r="K77" s="127"/>
      <c r="L77" s="19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4"/>
      <c r="C78" s="127"/>
      <c r="D78" s="195" t="s">
        <v>139</v>
      </c>
      <c r="E78" s="196"/>
      <c r="F78" s="196"/>
      <c r="G78" s="196"/>
      <c r="H78" s="196"/>
      <c r="I78" s="197"/>
      <c r="J78" s="198">
        <f>J192</f>
        <v>0</v>
      </c>
      <c r="K78" s="127"/>
      <c r="L78" s="19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4"/>
      <c r="C79" s="127"/>
      <c r="D79" s="195" t="s">
        <v>895</v>
      </c>
      <c r="E79" s="196"/>
      <c r="F79" s="196"/>
      <c r="G79" s="196"/>
      <c r="H79" s="196"/>
      <c r="I79" s="197"/>
      <c r="J79" s="198">
        <f>J196</f>
        <v>0</v>
      </c>
      <c r="K79" s="127"/>
      <c r="L79" s="19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4"/>
      <c r="C80" s="127"/>
      <c r="D80" s="195" t="s">
        <v>896</v>
      </c>
      <c r="E80" s="196"/>
      <c r="F80" s="196"/>
      <c r="G80" s="196"/>
      <c r="H80" s="196"/>
      <c r="I80" s="197"/>
      <c r="J80" s="198">
        <f>J203</f>
        <v>0</v>
      </c>
      <c r="K80" s="127"/>
      <c r="L80" s="19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87"/>
      <c r="C81" s="188"/>
      <c r="D81" s="189" t="s">
        <v>141</v>
      </c>
      <c r="E81" s="190"/>
      <c r="F81" s="190"/>
      <c r="G81" s="190"/>
      <c r="H81" s="190"/>
      <c r="I81" s="191"/>
      <c r="J81" s="192">
        <f>J206</f>
        <v>0</v>
      </c>
      <c r="K81" s="188"/>
      <c r="L81" s="193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177"/>
      <c r="J83" s="62"/>
      <c r="K83" s="6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180"/>
      <c r="J87" s="64"/>
      <c r="K87" s="64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5" t="s">
        <v>142</v>
      </c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148"/>
      <c r="J89" s="42"/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</v>
      </c>
      <c r="D90" s="42"/>
      <c r="E90" s="42"/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181" t="str">
        <f>E7</f>
        <v>Zbečno ON - oprava</v>
      </c>
      <c r="F91" s="34"/>
      <c r="G91" s="34"/>
      <c r="H91" s="34"/>
      <c r="I91" s="148"/>
      <c r="J91" s="42"/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" customFormat="1" ht="12" customHeight="1">
      <c r="B92" s="23"/>
      <c r="C92" s="34" t="s">
        <v>117</v>
      </c>
      <c r="D92" s="24"/>
      <c r="E92" s="24"/>
      <c r="F92" s="24"/>
      <c r="G92" s="24"/>
      <c r="H92" s="24"/>
      <c r="I92" s="140"/>
      <c r="J92" s="24"/>
      <c r="K92" s="24"/>
      <c r="L92" s="22"/>
    </row>
    <row r="93" s="2" customFormat="1" ht="16.5" customHeight="1">
      <c r="A93" s="40"/>
      <c r="B93" s="41"/>
      <c r="C93" s="42"/>
      <c r="D93" s="42"/>
      <c r="E93" s="181" t="s">
        <v>118</v>
      </c>
      <c r="F93" s="42"/>
      <c r="G93" s="42"/>
      <c r="H93" s="42"/>
      <c r="I93" s="148"/>
      <c r="J93" s="42"/>
      <c r="K93" s="42"/>
      <c r="L93" s="14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119</v>
      </c>
      <c r="D94" s="42"/>
      <c r="E94" s="42"/>
      <c r="F94" s="42"/>
      <c r="G94" s="42"/>
      <c r="H94" s="42"/>
      <c r="I94" s="148"/>
      <c r="J94" s="42"/>
      <c r="K94" s="42"/>
      <c r="L94" s="14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71" t="str">
        <f>E11</f>
        <v>1.3 - Oprava čekárny</v>
      </c>
      <c r="F95" s="42"/>
      <c r="G95" s="42"/>
      <c r="H95" s="42"/>
      <c r="I95" s="148"/>
      <c r="J95" s="42"/>
      <c r="K95" s="42"/>
      <c r="L95" s="14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148"/>
      <c r="J96" s="42"/>
      <c r="K96" s="42"/>
      <c r="L96" s="14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21</v>
      </c>
      <c r="D97" s="42"/>
      <c r="E97" s="42"/>
      <c r="F97" s="29" t="str">
        <f>F14</f>
        <v>Zbečno</v>
      </c>
      <c r="G97" s="42"/>
      <c r="H97" s="42"/>
      <c r="I97" s="151" t="s">
        <v>23</v>
      </c>
      <c r="J97" s="74" t="str">
        <f>IF(J14="","",J14)</f>
        <v>20. 4. 2020</v>
      </c>
      <c r="K97" s="42"/>
      <c r="L97" s="14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148"/>
      <c r="J98" s="42"/>
      <c r="K98" s="42"/>
      <c r="L98" s="14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25</v>
      </c>
      <c r="D99" s="42"/>
      <c r="E99" s="42"/>
      <c r="F99" s="29" t="str">
        <f>E17</f>
        <v>Správa železnic, státní organizace</v>
      </c>
      <c r="G99" s="42"/>
      <c r="H99" s="42"/>
      <c r="I99" s="151" t="s">
        <v>33</v>
      </c>
      <c r="J99" s="38" t="str">
        <f>E23</f>
        <v xml:space="preserve"> </v>
      </c>
      <c r="K99" s="42"/>
      <c r="L99" s="149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31</v>
      </c>
      <c r="D100" s="42"/>
      <c r="E100" s="42"/>
      <c r="F100" s="29" t="str">
        <f>IF(E20="","",E20)</f>
        <v>Vyplň údaj</v>
      </c>
      <c r="G100" s="42"/>
      <c r="H100" s="42"/>
      <c r="I100" s="151" t="s">
        <v>36</v>
      </c>
      <c r="J100" s="38" t="str">
        <f>E26</f>
        <v>L. Malý</v>
      </c>
      <c r="K100" s="42"/>
      <c r="L100" s="149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0.32" customHeight="1">
      <c r="A101" s="40"/>
      <c r="B101" s="41"/>
      <c r="C101" s="42"/>
      <c r="D101" s="42"/>
      <c r="E101" s="42"/>
      <c r="F101" s="42"/>
      <c r="G101" s="42"/>
      <c r="H101" s="42"/>
      <c r="I101" s="148"/>
      <c r="J101" s="42"/>
      <c r="K101" s="42"/>
      <c r="L101" s="149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11" customFormat="1" ht="29.28" customHeight="1">
      <c r="A102" s="200"/>
      <c r="B102" s="201"/>
      <c r="C102" s="202" t="s">
        <v>143</v>
      </c>
      <c r="D102" s="203" t="s">
        <v>59</v>
      </c>
      <c r="E102" s="203" t="s">
        <v>55</v>
      </c>
      <c r="F102" s="203" t="s">
        <v>56</v>
      </c>
      <c r="G102" s="203" t="s">
        <v>144</v>
      </c>
      <c r="H102" s="203" t="s">
        <v>145</v>
      </c>
      <c r="I102" s="204" t="s">
        <v>146</v>
      </c>
      <c r="J102" s="205" t="s">
        <v>123</v>
      </c>
      <c r="K102" s="206" t="s">
        <v>147</v>
      </c>
      <c r="L102" s="207"/>
      <c r="M102" s="94" t="s">
        <v>19</v>
      </c>
      <c r="N102" s="95" t="s">
        <v>44</v>
      </c>
      <c r="O102" s="95" t="s">
        <v>148</v>
      </c>
      <c r="P102" s="95" t="s">
        <v>149</v>
      </c>
      <c r="Q102" s="95" t="s">
        <v>150</v>
      </c>
      <c r="R102" s="95" t="s">
        <v>151</v>
      </c>
      <c r="S102" s="95" t="s">
        <v>152</v>
      </c>
      <c r="T102" s="96" t="s">
        <v>153</v>
      </c>
      <c r="U102" s="20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</row>
    <row r="103" s="2" customFormat="1" ht="22.8" customHeight="1">
      <c r="A103" s="40"/>
      <c r="B103" s="41"/>
      <c r="C103" s="101" t="s">
        <v>154</v>
      </c>
      <c r="D103" s="42"/>
      <c r="E103" s="42"/>
      <c r="F103" s="42"/>
      <c r="G103" s="42"/>
      <c r="H103" s="42"/>
      <c r="I103" s="148"/>
      <c r="J103" s="208">
        <f>BK103</f>
        <v>0</v>
      </c>
      <c r="K103" s="42"/>
      <c r="L103" s="46"/>
      <c r="M103" s="97"/>
      <c r="N103" s="209"/>
      <c r="O103" s="98"/>
      <c r="P103" s="210">
        <f>P104+P137+P206</f>
        <v>0</v>
      </c>
      <c r="Q103" s="98"/>
      <c r="R103" s="210">
        <f>R104+R137+R206</f>
        <v>14.267470099999999</v>
      </c>
      <c r="S103" s="98"/>
      <c r="T103" s="211">
        <f>T104+T137+T206</f>
        <v>14.645999999999999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73</v>
      </c>
      <c r="AU103" s="19" t="s">
        <v>124</v>
      </c>
      <c r="BK103" s="212">
        <f>BK104+BK137+BK206</f>
        <v>0</v>
      </c>
    </row>
    <row r="104" s="12" customFormat="1" ht="25.92" customHeight="1">
      <c r="A104" s="12"/>
      <c r="B104" s="213"/>
      <c r="C104" s="214"/>
      <c r="D104" s="215" t="s">
        <v>73</v>
      </c>
      <c r="E104" s="216" t="s">
        <v>155</v>
      </c>
      <c r="F104" s="216" t="s">
        <v>156</v>
      </c>
      <c r="G104" s="214"/>
      <c r="H104" s="214"/>
      <c r="I104" s="217"/>
      <c r="J104" s="218">
        <f>BK104</f>
        <v>0</v>
      </c>
      <c r="K104" s="214"/>
      <c r="L104" s="219"/>
      <c r="M104" s="220"/>
      <c r="N104" s="221"/>
      <c r="O104" s="221"/>
      <c r="P104" s="222">
        <f>P105+P120+P129+P135</f>
        <v>0</v>
      </c>
      <c r="Q104" s="221"/>
      <c r="R104" s="222">
        <f>R105+R120+R129+R135</f>
        <v>13.979870099999999</v>
      </c>
      <c r="S104" s="221"/>
      <c r="T104" s="223">
        <f>T105+T120+T129+T135</f>
        <v>14.026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4" t="s">
        <v>81</v>
      </c>
      <c r="AT104" s="225" t="s">
        <v>73</v>
      </c>
      <c r="AU104" s="225" t="s">
        <v>74</v>
      </c>
      <c r="AY104" s="224" t="s">
        <v>157</v>
      </c>
      <c r="BK104" s="226">
        <f>BK105+BK120+BK129+BK135</f>
        <v>0</v>
      </c>
    </row>
    <row r="105" s="12" customFormat="1" ht="22.8" customHeight="1">
      <c r="A105" s="12"/>
      <c r="B105" s="213"/>
      <c r="C105" s="214"/>
      <c r="D105" s="215" t="s">
        <v>73</v>
      </c>
      <c r="E105" s="227" t="s">
        <v>185</v>
      </c>
      <c r="F105" s="227" t="s">
        <v>186</v>
      </c>
      <c r="G105" s="214"/>
      <c r="H105" s="214"/>
      <c r="I105" s="217"/>
      <c r="J105" s="228">
        <f>BK105</f>
        <v>0</v>
      </c>
      <c r="K105" s="214"/>
      <c r="L105" s="219"/>
      <c r="M105" s="220"/>
      <c r="N105" s="221"/>
      <c r="O105" s="221"/>
      <c r="P105" s="222">
        <f>SUM(P106:P119)</f>
        <v>0</v>
      </c>
      <c r="Q105" s="221"/>
      <c r="R105" s="222">
        <f>SUM(R106:R119)</f>
        <v>13.979870099999999</v>
      </c>
      <c r="S105" s="221"/>
      <c r="T105" s="223">
        <f>SUM(T106:T119)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4" t="s">
        <v>81</v>
      </c>
      <c r="AT105" s="225" t="s">
        <v>73</v>
      </c>
      <c r="AU105" s="225" t="s">
        <v>81</v>
      </c>
      <c r="AY105" s="224" t="s">
        <v>157</v>
      </c>
      <c r="BK105" s="226">
        <f>SUM(BK106:BK119)</f>
        <v>0</v>
      </c>
    </row>
    <row r="106" s="2" customFormat="1" ht="21.75" customHeight="1">
      <c r="A106" s="40"/>
      <c r="B106" s="41"/>
      <c r="C106" s="229" t="s">
        <v>81</v>
      </c>
      <c r="D106" s="229" t="s">
        <v>160</v>
      </c>
      <c r="E106" s="230" t="s">
        <v>897</v>
      </c>
      <c r="F106" s="231" t="s">
        <v>898</v>
      </c>
      <c r="G106" s="232" t="s">
        <v>174</v>
      </c>
      <c r="H106" s="233">
        <v>71.299999999999997</v>
      </c>
      <c r="I106" s="234"/>
      <c r="J106" s="235">
        <f>ROUND(I106*H106,2)</f>
        <v>0</v>
      </c>
      <c r="K106" s="236"/>
      <c r="L106" s="46"/>
      <c r="M106" s="237" t="s">
        <v>19</v>
      </c>
      <c r="N106" s="238" t="s">
        <v>45</v>
      </c>
      <c r="O106" s="86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164</v>
      </c>
      <c r="AT106" s="241" t="s">
        <v>160</v>
      </c>
      <c r="AU106" s="241" t="s">
        <v>83</v>
      </c>
      <c r="AY106" s="19" t="s">
        <v>157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81</v>
      </c>
      <c r="BK106" s="242">
        <f>ROUND(I106*H106,2)</f>
        <v>0</v>
      </c>
      <c r="BL106" s="19" t="s">
        <v>164</v>
      </c>
      <c r="BM106" s="241" t="s">
        <v>899</v>
      </c>
    </row>
    <row r="107" s="2" customFormat="1" ht="21.75" customHeight="1">
      <c r="A107" s="40"/>
      <c r="B107" s="41"/>
      <c r="C107" s="229" t="s">
        <v>83</v>
      </c>
      <c r="D107" s="229" t="s">
        <v>160</v>
      </c>
      <c r="E107" s="230" t="s">
        <v>900</v>
      </c>
      <c r="F107" s="231" t="s">
        <v>901</v>
      </c>
      <c r="G107" s="232" t="s">
        <v>174</v>
      </c>
      <c r="H107" s="233">
        <v>71.299999999999997</v>
      </c>
      <c r="I107" s="234"/>
      <c r="J107" s="235">
        <f>ROUND(I107*H107,2)</f>
        <v>0</v>
      </c>
      <c r="K107" s="236"/>
      <c r="L107" s="46"/>
      <c r="M107" s="237" t="s">
        <v>19</v>
      </c>
      <c r="N107" s="238" t="s">
        <v>45</v>
      </c>
      <c r="O107" s="86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164</v>
      </c>
      <c r="AT107" s="241" t="s">
        <v>160</v>
      </c>
      <c r="AU107" s="241" t="s">
        <v>83</v>
      </c>
      <c r="AY107" s="19" t="s">
        <v>157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81</v>
      </c>
      <c r="BK107" s="242">
        <f>ROUND(I107*H107,2)</f>
        <v>0</v>
      </c>
      <c r="BL107" s="19" t="s">
        <v>164</v>
      </c>
      <c r="BM107" s="241" t="s">
        <v>902</v>
      </c>
    </row>
    <row r="108" s="2" customFormat="1" ht="21.75" customHeight="1">
      <c r="A108" s="40"/>
      <c r="B108" s="41"/>
      <c r="C108" s="229" t="s">
        <v>158</v>
      </c>
      <c r="D108" s="229" t="s">
        <v>160</v>
      </c>
      <c r="E108" s="230" t="s">
        <v>903</v>
      </c>
      <c r="F108" s="231" t="s">
        <v>904</v>
      </c>
      <c r="G108" s="232" t="s">
        <v>174</v>
      </c>
      <c r="H108" s="233">
        <v>71.299999999999997</v>
      </c>
      <c r="I108" s="234"/>
      <c r="J108" s="235">
        <f>ROUND(I108*H108,2)</f>
        <v>0</v>
      </c>
      <c r="K108" s="236"/>
      <c r="L108" s="46"/>
      <c r="M108" s="237" t="s">
        <v>19</v>
      </c>
      <c r="N108" s="238" t="s">
        <v>45</v>
      </c>
      <c r="O108" s="86"/>
      <c r="P108" s="239">
        <f>O108*H108</f>
        <v>0</v>
      </c>
      <c r="Q108" s="239">
        <v>0</v>
      </c>
      <c r="R108" s="239">
        <f>Q108*H108</f>
        <v>0</v>
      </c>
      <c r="S108" s="239">
        <v>0</v>
      </c>
      <c r="T108" s="24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1" t="s">
        <v>164</v>
      </c>
      <c r="AT108" s="241" t="s">
        <v>160</v>
      </c>
      <c r="AU108" s="241" t="s">
        <v>83</v>
      </c>
      <c r="AY108" s="19" t="s">
        <v>157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9" t="s">
        <v>81</v>
      </c>
      <c r="BK108" s="242">
        <f>ROUND(I108*H108,2)</f>
        <v>0</v>
      </c>
      <c r="BL108" s="19" t="s">
        <v>164</v>
      </c>
      <c r="BM108" s="241" t="s">
        <v>905</v>
      </c>
    </row>
    <row r="109" s="2" customFormat="1" ht="21.75" customHeight="1">
      <c r="A109" s="40"/>
      <c r="B109" s="41"/>
      <c r="C109" s="229" t="s">
        <v>164</v>
      </c>
      <c r="D109" s="229" t="s">
        <v>160</v>
      </c>
      <c r="E109" s="230" t="s">
        <v>906</v>
      </c>
      <c r="F109" s="231" t="s">
        <v>907</v>
      </c>
      <c r="G109" s="232" t="s">
        <v>174</v>
      </c>
      <c r="H109" s="233">
        <v>71.299999999999997</v>
      </c>
      <c r="I109" s="234"/>
      <c r="J109" s="235">
        <f>ROUND(I109*H109,2)</f>
        <v>0</v>
      </c>
      <c r="K109" s="236"/>
      <c r="L109" s="46"/>
      <c r="M109" s="237" t="s">
        <v>19</v>
      </c>
      <c r="N109" s="238" t="s">
        <v>45</v>
      </c>
      <c r="O109" s="86"/>
      <c r="P109" s="239">
        <f>O109*H109</f>
        <v>0</v>
      </c>
      <c r="Q109" s="239">
        <v>0</v>
      </c>
      <c r="R109" s="239">
        <f>Q109*H109</f>
        <v>0</v>
      </c>
      <c r="S109" s="239">
        <v>0</v>
      </c>
      <c r="T109" s="24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1" t="s">
        <v>164</v>
      </c>
      <c r="AT109" s="241" t="s">
        <v>160</v>
      </c>
      <c r="AU109" s="241" t="s">
        <v>83</v>
      </c>
      <c r="AY109" s="19" t="s">
        <v>157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81</v>
      </c>
      <c r="BK109" s="242">
        <f>ROUND(I109*H109,2)</f>
        <v>0</v>
      </c>
      <c r="BL109" s="19" t="s">
        <v>164</v>
      </c>
      <c r="BM109" s="241" t="s">
        <v>908</v>
      </c>
    </row>
    <row r="110" s="2" customFormat="1" ht="21.75" customHeight="1">
      <c r="A110" s="40"/>
      <c r="B110" s="41"/>
      <c r="C110" s="229" t="s">
        <v>187</v>
      </c>
      <c r="D110" s="229" t="s">
        <v>160</v>
      </c>
      <c r="E110" s="230" t="s">
        <v>909</v>
      </c>
      <c r="F110" s="231" t="s">
        <v>910</v>
      </c>
      <c r="G110" s="232" t="s">
        <v>174</v>
      </c>
      <c r="H110" s="233">
        <v>71.299999999999997</v>
      </c>
      <c r="I110" s="234"/>
      <c r="J110" s="235">
        <f>ROUND(I110*H110,2)</f>
        <v>0</v>
      </c>
      <c r="K110" s="236"/>
      <c r="L110" s="46"/>
      <c r="M110" s="237" t="s">
        <v>19</v>
      </c>
      <c r="N110" s="238" t="s">
        <v>45</v>
      </c>
      <c r="O110" s="86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41" t="s">
        <v>164</v>
      </c>
      <c r="AT110" s="241" t="s">
        <v>160</v>
      </c>
      <c r="AU110" s="241" t="s">
        <v>83</v>
      </c>
      <c r="AY110" s="19" t="s">
        <v>157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81</v>
      </c>
      <c r="BK110" s="242">
        <f>ROUND(I110*H110,2)</f>
        <v>0</v>
      </c>
      <c r="BL110" s="19" t="s">
        <v>164</v>
      </c>
      <c r="BM110" s="241" t="s">
        <v>911</v>
      </c>
    </row>
    <row r="111" s="13" customFormat="1">
      <c r="A111" s="13"/>
      <c r="B111" s="247"/>
      <c r="C111" s="248"/>
      <c r="D111" s="243" t="s">
        <v>176</v>
      </c>
      <c r="E111" s="249" t="s">
        <v>19</v>
      </c>
      <c r="F111" s="250" t="s">
        <v>912</v>
      </c>
      <c r="G111" s="248"/>
      <c r="H111" s="251">
        <v>71.299999999999997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7" t="s">
        <v>176</v>
      </c>
      <c r="AU111" s="257" t="s">
        <v>83</v>
      </c>
      <c r="AV111" s="13" t="s">
        <v>83</v>
      </c>
      <c r="AW111" s="13" t="s">
        <v>35</v>
      </c>
      <c r="AX111" s="13" t="s">
        <v>81</v>
      </c>
      <c r="AY111" s="257" t="s">
        <v>157</v>
      </c>
    </row>
    <row r="112" s="2" customFormat="1" ht="21.75" customHeight="1">
      <c r="A112" s="40"/>
      <c r="B112" s="41"/>
      <c r="C112" s="229" t="s">
        <v>185</v>
      </c>
      <c r="D112" s="229" t="s">
        <v>160</v>
      </c>
      <c r="E112" s="230" t="s">
        <v>913</v>
      </c>
      <c r="F112" s="231" t="s">
        <v>914</v>
      </c>
      <c r="G112" s="232" t="s">
        <v>163</v>
      </c>
      <c r="H112" s="233">
        <v>3</v>
      </c>
      <c r="I112" s="234"/>
      <c r="J112" s="235">
        <f>ROUND(I112*H112,2)</f>
        <v>0</v>
      </c>
      <c r="K112" s="236"/>
      <c r="L112" s="46"/>
      <c r="M112" s="237" t="s">
        <v>19</v>
      </c>
      <c r="N112" s="238" t="s">
        <v>45</v>
      </c>
      <c r="O112" s="86"/>
      <c r="P112" s="239">
        <f>O112*H112</f>
        <v>0</v>
      </c>
      <c r="Q112" s="239">
        <v>2.45329</v>
      </c>
      <c r="R112" s="239">
        <f>Q112*H112</f>
        <v>7.3598699999999999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164</v>
      </c>
      <c r="AT112" s="241" t="s">
        <v>160</v>
      </c>
      <c r="AU112" s="241" t="s">
        <v>83</v>
      </c>
      <c r="AY112" s="19" t="s">
        <v>157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81</v>
      </c>
      <c r="BK112" s="242">
        <f>ROUND(I112*H112,2)</f>
        <v>0</v>
      </c>
      <c r="BL112" s="19" t="s">
        <v>164</v>
      </c>
      <c r="BM112" s="241" t="s">
        <v>915</v>
      </c>
    </row>
    <row r="113" s="13" customFormat="1">
      <c r="A113" s="13"/>
      <c r="B113" s="247"/>
      <c r="C113" s="248"/>
      <c r="D113" s="243" t="s">
        <v>176</v>
      </c>
      <c r="E113" s="249" t="s">
        <v>19</v>
      </c>
      <c r="F113" s="250" t="s">
        <v>916</v>
      </c>
      <c r="G113" s="248"/>
      <c r="H113" s="251">
        <v>3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7" t="s">
        <v>176</v>
      </c>
      <c r="AU113" s="257" t="s">
        <v>83</v>
      </c>
      <c r="AV113" s="13" t="s">
        <v>83</v>
      </c>
      <c r="AW113" s="13" t="s">
        <v>35</v>
      </c>
      <c r="AX113" s="13" t="s">
        <v>81</v>
      </c>
      <c r="AY113" s="257" t="s">
        <v>157</v>
      </c>
    </row>
    <row r="114" s="2" customFormat="1" ht="33" customHeight="1">
      <c r="A114" s="40"/>
      <c r="B114" s="41"/>
      <c r="C114" s="229" t="s">
        <v>201</v>
      </c>
      <c r="D114" s="229" t="s">
        <v>160</v>
      </c>
      <c r="E114" s="230" t="s">
        <v>917</v>
      </c>
      <c r="F114" s="231" t="s">
        <v>918</v>
      </c>
      <c r="G114" s="232" t="s">
        <v>163</v>
      </c>
      <c r="H114" s="233">
        <v>3</v>
      </c>
      <c r="I114" s="234"/>
      <c r="J114" s="235">
        <f>ROUND(I114*H114,2)</f>
        <v>0</v>
      </c>
      <c r="K114" s="236"/>
      <c r="L114" s="46"/>
      <c r="M114" s="237" t="s">
        <v>19</v>
      </c>
      <c r="N114" s="238" t="s">
        <v>45</v>
      </c>
      <c r="O114" s="86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164</v>
      </c>
      <c r="AT114" s="241" t="s">
        <v>160</v>
      </c>
      <c r="AU114" s="241" t="s">
        <v>83</v>
      </c>
      <c r="AY114" s="19" t="s">
        <v>157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81</v>
      </c>
      <c r="BK114" s="242">
        <f>ROUND(I114*H114,2)</f>
        <v>0</v>
      </c>
      <c r="BL114" s="19" t="s">
        <v>164</v>
      </c>
      <c r="BM114" s="241" t="s">
        <v>919</v>
      </c>
    </row>
    <row r="115" s="2" customFormat="1" ht="16.5" customHeight="1">
      <c r="A115" s="40"/>
      <c r="B115" s="41"/>
      <c r="C115" s="229" t="s">
        <v>208</v>
      </c>
      <c r="D115" s="229" t="s">
        <v>160</v>
      </c>
      <c r="E115" s="230" t="s">
        <v>920</v>
      </c>
      <c r="F115" s="231" t="s">
        <v>921</v>
      </c>
      <c r="G115" s="232" t="s">
        <v>362</v>
      </c>
      <c r="H115" s="233">
        <v>0.13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45</v>
      </c>
      <c r="O115" s="86"/>
      <c r="P115" s="239">
        <f>O115*H115</f>
        <v>0</v>
      </c>
      <c r="Q115" s="239">
        <v>1.06277</v>
      </c>
      <c r="R115" s="239">
        <f>Q115*H115</f>
        <v>0.13816010000000001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164</v>
      </c>
      <c r="AT115" s="241" t="s">
        <v>160</v>
      </c>
      <c r="AU115" s="241" t="s">
        <v>83</v>
      </c>
      <c r="AY115" s="19" t="s">
        <v>157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81</v>
      </c>
      <c r="BK115" s="242">
        <f>ROUND(I115*H115,2)</f>
        <v>0</v>
      </c>
      <c r="BL115" s="19" t="s">
        <v>164</v>
      </c>
      <c r="BM115" s="241" t="s">
        <v>922</v>
      </c>
    </row>
    <row r="116" s="2" customFormat="1" ht="33" customHeight="1">
      <c r="A116" s="40"/>
      <c r="B116" s="41"/>
      <c r="C116" s="229" t="s">
        <v>212</v>
      </c>
      <c r="D116" s="229" t="s">
        <v>160</v>
      </c>
      <c r="E116" s="230" t="s">
        <v>923</v>
      </c>
      <c r="F116" s="231" t="s">
        <v>924</v>
      </c>
      <c r="G116" s="232" t="s">
        <v>204</v>
      </c>
      <c r="H116" s="233">
        <v>23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45</v>
      </c>
      <c r="O116" s="86"/>
      <c r="P116" s="239">
        <f>O116*H116</f>
        <v>0</v>
      </c>
      <c r="Q116" s="239">
        <v>8.0000000000000007E-05</v>
      </c>
      <c r="R116" s="239">
        <f>Q116*H116</f>
        <v>0.0018400000000000001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164</v>
      </c>
      <c r="AT116" s="241" t="s">
        <v>160</v>
      </c>
      <c r="AU116" s="241" t="s">
        <v>83</v>
      </c>
      <c r="AY116" s="19" t="s">
        <v>157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81</v>
      </c>
      <c r="BK116" s="242">
        <f>ROUND(I116*H116,2)</f>
        <v>0</v>
      </c>
      <c r="BL116" s="19" t="s">
        <v>164</v>
      </c>
      <c r="BM116" s="241" t="s">
        <v>925</v>
      </c>
    </row>
    <row r="117" s="13" customFormat="1">
      <c r="A117" s="13"/>
      <c r="B117" s="247"/>
      <c r="C117" s="248"/>
      <c r="D117" s="243" t="s">
        <v>176</v>
      </c>
      <c r="E117" s="249" t="s">
        <v>19</v>
      </c>
      <c r="F117" s="250" t="s">
        <v>926</v>
      </c>
      <c r="G117" s="248"/>
      <c r="H117" s="251">
        <v>23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7" t="s">
        <v>176</v>
      </c>
      <c r="AU117" s="257" t="s">
        <v>83</v>
      </c>
      <c r="AV117" s="13" t="s">
        <v>83</v>
      </c>
      <c r="AW117" s="13" t="s">
        <v>35</v>
      </c>
      <c r="AX117" s="13" t="s">
        <v>81</v>
      </c>
      <c r="AY117" s="257" t="s">
        <v>157</v>
      </c>
    </row>
    <row r="118" s="2" customFormat="1" ht="21.75" customHeight="1">
      <c r="A118" s="40"/>
      <c r="B118" s="41"/>
      <c r="C118" s="229" t="s">
        <v>216</v>
      </c>
      <c r="D118" s="229" t="s">
        <v>160</v>
      </c>
      <c r="E118" s="230" t="s">
        <v>927</v>
      </c>
      <c r="F118" s="231" t="s">
        <v>928</v>
      </c>
      <c r="G118" s="232" t="s">
        <v>163</v>
      </c>
      <c r="H118" s="233">
        <v>3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45</v>
      </c>
      <c r="O118" s="86"/>
      <c r="P118" s="239">
        <f>O118*H118</f>
        <v>0</v>
      </c>
      <c r="Q118" s="239">
        <v>2.1600000000000001</v>
      </c>
      <c r="R118" s="239">
        <f>Q118*H118</f>
        <v>6.4800000000000004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164</v>
      </c>
      <c r="AT118" s="241" t="s">
        <v>160</v>
      </c>
      <c r="AU118" s="241" t="s">
        <v>83</v>
      </c>
      <c r="AY118" s="19" t="s">
        <v>157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81</v>
      </c>
      <c r="BK118" s="242">
        <f>ROUND(I118*H118,2)</f>
        <v>0</v>
      </c>
      <c r="BL118" s="19" t="s">
        <v>164</v>
      </c>
      <c r="BM118" s="241" t="s">
        <v>929</v>
      </c>
    </row>
    <row r="119" s="13" customFormat="1">
      <c r="A119" s="13"/>
      <c r="B119" s="247"/>
      <c r="C119" s="248"/>
      <c r="D119" s="243" t="s">
        <v>176</v>
      </c>
      <c r="E119" s="249" t="s">
        <v>19</v>
      </c>
      <c r="F119" s="250" t="s">
        <v>916</v>
      </c>
      <c r="G119" s="248"/>
      <c r="H119" s="251">
        <v>3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7" t="s">
        <v>176</v>
      </c>
      <c r="AU119" s="257" t="s">
        <v>83</v>
      </c>
      <c r="AV119" s="13" t="s">
        <v>83</v>
      </c>
      <c r="AW119" s="13" t="s">
        <v>35</v>
      </c>
      <c r="AX119" s="13" t="s">
        <v>81</v>
      </c>
      <c r="AY119" s="257" t="s">
        <v>157</v>
      </c>
    </row>
    <row r="120" s="12" customFormat="1" ht="22.8" customHeight="1">
      <c r="A120" s="12"/>
      <c r="B120" s="213"/>
      <c r="C120" s="214"/>
      <c r="D120" s="215" t="s">
        <v>73</v>
      </c>
      <c r="E120" s="227" t="s">
        <v>212</v>
      </c>
      <c r="F120" s="227" t="s">
        <v>255</v>
      </c>
      <c r="G120" s="214"/>
      <c r="H120" s="214"/>
      <c r="I120" s="217"/>
      <c r="J120" s="228">
        <f>BK120</f>
        <v>0</v>
      </c>
      <c r="K120" s="214"/>
      <c r="L120" s="219"/>
      <c r="M120" s="220"/>
      <c r="N120" s="221"/>
      <c r="O120" s="221"/>
      <c r="P120" s="222">
        <f>SUM(P121:P128)</f>
        <v>0</v>
      </c>
      <c r="Q120" s="221"/>
      <c r="R120" s="222">
        <f>SUM(R121:R128)</f>
        <v>0</v>
      </c>
      <c r="S120" s="221"/>
      <c r="T120" s="223">
        <f>SUM(T121:T128)</f>
        <v>14.026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4" t="s">
        <v>81</v>
      </c>
      <c r="AT120" s="225" t="s">
        <v>73</v>
      </c>
      <c r="AU120" s="225" t="s">
        <v>81</v>
      </c>
      <c r="AY120" s="224" t="s">
        <v>157</v>
      </c>
      <c r="BK120" s="226">
        <f>SUM(BK121:BK128)</f>
        <v>0</v>
      </c>
    </row>
    <row r="121" s="2" customFormat="1" ht="21.75" customHeight="1">
      <c r="A121" s="40"/>
      <c r="B121" s="41"/>
      <c r="C121" s="229" t="s">
        <v>220</v>
      </c>
      <c r="D121" s="229" t="s">
        <v>160</v>
      </c>
      <c r="E121" s="230" t="s">
        <v>930</v>
      </c>
      <c r="F121" s="231" t="s">
        <v>931</v>
      </c>
      <c r="G121" s="232" t="s">
        <v>174</v>
      </c>
      <c r="H121" s="233">
        <v>30</v>
      </c>
      <c r="I121" s="234"/>
      <c r="J121" s="235">
        <f>ROUND(I121*H121,2)</f>
        <v>0</v>
      </c>
      <c r="K121" s="236"/>
      <c r="L121" s="46"/>
      <c r="M121" s="237" t="s">
        <v>19</v>
      </c>
      <c r="N121" s="238" t="s">
        <v>45</v>
      </c>
      <c r="O121" s="86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1" t="s">
        <v>164</v>
      </c>
      <c r="AT121" s="241" t="s">
        <v>160</v>
      </c>
      <c r="AU121" s="241" t="s">
        <v>83</v>
      </c>
      <c r="AY121" s="19" t="s">
        <v>157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9" t="s">
        <v>81</v>
      </c>
      <c r="BK121" s="242">
        <f>ROUND(I121*H121,2)</f>
        <v>0</v>
      </c>
      <c r="BL121" s="19" t="s">
        <v>164</v>
      </c>
      <c r="BM121" s="241" t="s">
        <v>932</v>
      </c>
    </row>
    <row r="122" s="13" customFormat="1">
      <c r="A122" s="13"/>
      <c r="B122" s="247"/>
      <c r="C122" s="248"/>
      <c r="D122" s="243" t="s">
        <v>176</v>
      </c>
      <c r="E122" s="249" t="s">
        <v>19</v>
      </c>
      <c r="F122" s="250" t="s">
        <v>933</v>
      </c>
      <c r="G122" s="248"/>
      <c r="H122" s="251">
        <v>30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7" t="s">
        <v>176</v>
      </c>
      <c r="AU122" s="257" t="s">
        <v>83</v>
      </c>
      <c r="AV122" s="13" t="s">
        <v>83</v>
      </c>
      <c r="AW122" s="13" t="s">
        <v>35</v>
      </c>
      <c r="AX122" s="13" t="s">
        <v>81</v>
      </c>
      <c r="AY122" s="257" t="s">
        <v>157</v>
      </c>
    </row>
    <row r="123" s="2" customFormat="1" ht="21.75" customHeight="1">
      <c r="A123" s="40"/>
      <c r="B123" s="41"/>
      <c r="C123" s="229" t="s">
        <v>224</v>
      </c>
      <c r="D123" s="229" t="s">
        <v>160</v>
      </c>
      <c r="E123" s="230" t="s">
        <v>934</v>
      </c>
      <c r="F123" s="231" t="s">
        <v>935</v>
      </c>
      <c r="G123" s="232" t="s">
        <v>174</v>
      </c>
      <c r="H123" s="233">
        <v>30</v>
      </c>
      <c r="I123" s="234"/>
      <c r="J123" s="235">
        <f>ROUND(I123*H123,2)</f>
        <v>0</v>
      </c>
      <c r="K123" s="236"/>
      <c r="L123" s="46"/>
      <c r="M123" s="237" t="s">
        <v>19</v>
      </c>
      <c r="N123" s="238" t="s">
        <v>45</v>
      </c>
      <c r="O123" s="86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1" t="s">
        <v>164</v>
      </c>
      <c r="AT123" s="241" t="s">
        <v>160</v>
      </c>
      <c r="AU123" s="241" t="s">
        <v>83</v>
      </c>
      <c r="AY123" s="19" t="s">
        <v>157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81</v>
      </c>
      <c r="BK123" s="242">
        <f>ROUND(I123*H123,2)</f>
        <v>0</v>
      </c>
      <c r="BL123" s="19" t="s">
        <v>164</v>
      </c>
      <c r="BM123" s="241" t="s">
        <v>936</v>
      </c>
    </row>
    <row r="124" s="2" customFormat="1" ht="21.75" customHeight="1">
      <c r="A124" s="40"/>
      <c r="B124" s="41"/>
      <c r="C124" s="229" t="s">
        <v>229</v>
      </c>
      <c r="D124" s="229" t="s">
        <v>160</v>
      </c>
      <c r="E124" s="230" t="s">
        <v>937</v>
      </c>
      <c r="F124" s="231" t="s">
        <v>938</v>
      </c>
      <c r="G124" s="232" t="s">
        <v>163</v>
      </c>
      <c r="H124" s="233">
        <v>9</v>
      </c>
      <c r="I124" s="234"/>
      <c r="J124" s="235">
        <f>ROUND(I124*H124,2)</f>
        <v>0</v>
      </c>
      <c r="K124" s="236"/>
      <c r="L124" s="46"/>
      <c r="M124" s="237" t="s">
        <v>19</v>
      </c>
      <c r="N124" s="238" t="s">
        <v>45</v>
      </c>
      <c r="O124" s="86"/>
      <c r="P124" s="239">
        <f>O124*H124</f>
        <v>0</v>
      </c>
      <c r="Q124" s="239">
        <v>0</v>
      </c>
      <c r="R124" s="239">
        <f>Q124*H124</f>
        <v>0</v>
      </c>
      <c r="S124" s="239">
        <v>1.3999999999999999</v>
      </c>
      <c r="T124" s="240">
        <f>S124*H124</f>
        <v>12.6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164</v>
      </c>
      <c r="AT124" s="241" t="s">
        <v>160</v>
      </c>
      <c r="AU124" s="241" t="s">
        <v>83</v>
      </c>
      <c r="AY124" s="19" t="s">
        <v>157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81</v>
      </c>
      <c r="BK124" s="242">
        <f>ROUND(I124*H124,2)</f>
        <v>0</v>
      </c>
      <c r="BL124" s="19" t="s">
        <v>164</v>
      </c>
      <c r="BM124" s="241" t="s">
        <v>939</v>
      </c>
    </row>
    <row r="125" s="13" customFormat="1">
      <c r="A125" s="13"/>
      <c r="B125" s="247"/>
      <c r="C125" s="248"/>
      <c r="D125" s="243" t="s">
        <v>176</v>
      </c>
      <c r="E125" s="249" t="s">
        <v>19</v>
      </c>
      <c r="F125" s="250" t="s">
        <v>940</v>
      </c>
      <c r="G125" s="248"/>
      <c r="H125" s="251">
        <v>9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7" t="s">
        <v>176</v>
      </c>
      <c r="AU125" s="257" t="s">
        <v>83</v>
      </c>
      <c r="AV125" s="13" t="s">
        <v>83</v>
      </c>
      <c r="AW125" s="13" t="s">
        <v>35</v>
      </c>
      <c r="AX125" s="13" t="s">
        <v>81</v>
      </c>
      <c r="AY125" s="257" t="s">
        <v>157</v>
      </c>
    </row>
    <row r="126" s="2" customFormat="1" ht="21.75" customHeight="1">
      <c r="A126" s="40"/>
      <c r="B126" s="41"/>
      <c r="C126" s="229" t="s">
        <v>235</v>
      </c>
      <c r="D126" s="229" t="s">
        <v>160</v>
      </c>
      <c r="E126" s="230" t="s">
        <v>941</v>
      </c>
      <c r="F126" s="231" t="s">
        <v>942</v>
      </c>
      <c r="G126" s="232" t="s">
        <v>174</v>
      </c>
      <c r="H126" s="233">
        <v>71.299999999999997</v>
      </c>
      <c r="I126" s="234"/>
      <c r="J126" s="235">
        <f>ROUND(I126*H126,2)</f>
        <v>0</v>
      </c>
      <c r="K126" s="236"/>
      <c r="L126" s="46"/>
      <c r="M126" s="237" t="s">
        <v>19</v>
      </c>
      <c r="N126" s="238" t="s">
        <v>45</v>
      </c>
      <c r="O126" s="86"/>
      <c r="P126" s="239">
        <f>O126*H126</f>
        <v>0</v>
      </c>
      <c r="Q126" s="239">
        <v>0</v>
      </c>
      <c r="R126" s="239">
        <f>Q126*H126</f>
        <v>0</v>
      </c>
      <c r="S126" s="239">
        <v>0.02</v>
      </c>
      <c r="T126" s="240">
        <f>S126*H126</f>
        <v>1.4259999999999999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1" t="s">
        <v>164</v>
      </c>
      <c r="AT126" s="241" t="s">
        <v>160</v>
      </c>
      <c r="AU126" s="241" t="s">
        <v>83</v>
      </c>
      <c r="AY126" s="19" t="s">
        <v>157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81</v>
      </c>
      <c r="BK126" s="242">
        <f>ROUND(I126*H126,2)</f>
        <v>0</v>
      </c>
      <c r="BL126" s="19" t="s">
        <v>164</v>
      </c>
      <c r="BM126" s="241" t="s">
        <v>943</v>
      </c>
    </row>
    <row r="127" s="2" customFormat="1" ht="21.75" customHeight="1">
      <c r="A127" s="40"/>
      <c r="B127" s="41"/>
      <c r="C127" s="229" t="s">
        <v>8</v>
      </c>
      <c r="D127" s="229" t="s">
        <v>160</v>
      </c>
      <c r="E127" s="230" t="s">
        <v>944</v>
      </c>
      <c r="F127" s="231" t="s">
        <v>945</v>
      </c>
      <c r="G127" s="232" t="s">
        <v>259</v>
      </c>
      <c r="H127" s="233">
        <v>1</v>
      </c>
      <c r="I127" s="234"/>
      <c r="J127" s="235">
        <f>ROUND(I127*H127,2)</f>
        <v>0</v>
      </c>
      <c r="K127" s="236"/>
      <c r="L127" s="46"/>
      <c r="M127" s="237" t="s">
        <v>19</v>
      </c>
      <c r="N127" s="238" t="s">
        <v>45</v>
      </c>
      <c r="O127" s="86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164</v>
      </c>
      <c r="AT127" s="241" t="s">
        <v>160</v>
      </c>
      <c r="AU127" s="241" t="s">
        <v>83</v>
      </c>
      <c r="AY127" s="19" t="s">
        <v>157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81</v>
      </c>
      <c r="BK127" s="242">
        <f>ROUND(I127*H127,2)</f>
        <v>0</v>
      </c>
      <c r="BL127" s="19" t="s">
        <v>164</v>
      </c>
      <c r="BM127" s="241" t="s">
        <v>946</v>
      </c>
    </row>
    <row r="128" s="2" customFormat="1" ht="33" customHeight="1">
      <c r="A128" s="40"/>
      <c r="B128" s="41"/>
      <c r="C128" s="229" t="s">
        <v>242</v>
      </c>
      <c r="D128" s="229" t="s">
        <v>160</v>
      </c>
      <c r="E128" s="230" t="s">
        <v>947</v>
      </c>
      <c r="F128" s="231" t="s">
        <v>948</v>
      </c>
      <c r="G128" s="232" t="s">
        <v>259</v>
      </c>
      <c r="H128" s="233">
        <v>1</v>
      </c>
      <c r="I128" s="234"/>
      <c r="J128" s="235">
        <f>ROUND(I128*H128,2)</f>
        <v>0</v>
      </c>
      <c r="K128" s="236"/>
      <c r="L128" s="46"/>
      <c r="M128" s="237" t="s">
        <v>19</v>
      </c>
      <c r="N128" s="238" t="s">
        <v>45</v>
      </c>
      <c r="O128" s="86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1" t="s">
        <v>164</v>
      </c>
      <c r="AT128" s="241" t="s">
        <v>160</v>
      </c>
      <c r="AU128" s="241" t="s">
        <v>83</v>
      </c>
      <c r="AY128" s="19" t="s">
        <v>157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81</v>
      </c>
      <c r="BK128" s="242">
        <f>ROUND(I128*H128,2)</f>
        <v>0</v>
      </c>
      <c r="BL128" s="19" t="s">
        <v>164</v>
      </c>
      <c r="BM128" s="241" t="s">
        <v>949</v>
      </c>
    </row>
    <row r="129" s="12" customFormat="1" ht="22.8" customHeight="1">
      <c r="A129" s="12"/>
      <c r="B129" s="213"/>
      <c r="C129" s="214"/>
      <c r="D129" s="215" t="s">
        <v>73</v>
      </c>
      <c r="E129" s="227" t="s">
        <v>357</v>
      </c>
      <c r="F129" s="227" t="s">
        <v>358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SUM(P130:P134)</f>
        <v>0</v>
      </c>
      <c r="Q129" s="221"/>
      <c r="R129" s="222">
        <f>SUM(R130:R134)</f>
        <v>0</v>
      </c>
      <c r="S129" s="221"/>
      <c r="T129" s="223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81</v>
      </c>
      <c r="AT129" s="225" t="s">
        <v>73</v>
      </c>
      <c r="AU129" s="225" t="s">
        <v>81</v>
      </c>
      <c r="AY129" s="224" t="s">
        <v>157</v>
      </c>
      <c r="BK129" s="226">
        <f>SUM(BK130:BK134)</f>
        <v>0</v>
      </c>
    </row>
    <row r="130" s="2" customFormat="1" ht="33" customHeight="1">
      <c r="A130" s="40"/>
      <c r="B130" s="41"/>
      <c r="C130" s="229" t="s">
        <v>246</v>
      </c>
      <c r="D130" s="229" t="s">
        <v>160</v>
      </c>
      <c r="E130" s="230" t="s">
        <v>950</v>
      </c>
      <c r="F130" s="231" t="s">
        <v>951</v>
      </c>
      <c r="G130" s="232" t="s">
        <v>362</v>
      </c>
      <c r="H130" s="233">
        <v>14.646000000000001</v>
      </c>
      <c r="I130" s="234"/>
      <c r="J130" s="235">
        <f>ROUND(I130*H130,2)</f>
        <v>0</v>
      </c>
      <c r="K130" s="236"/>
      <c r="L130" s="46"/>
      <c r="M130" s="237" t="s">
        <v>19</v>
      </c>
      <c r="N130" s="238" t="s">
        <v>45</v>
      </c>
      <c r="O130" s="86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1" t="s">
        <v>164</v>
      </c>
      <c r="AT130" s="241" t="s">
        <v>160</v>
      </c>
      <c r="AU130" s="241" t="s">
        <v>83</v>
      </c>
      <c r="AY130" s="19" t="s">
        <v>157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9" t="s">
        <v>81</v>
      </c>
      <c r="BK130" s="242">
        <f>ROUND(I130*H130,2)</f>
        <v>0</v>
      </c>
      <c r="BL130" s="19" t="s">
        <v>164</v>
      </c>
      <c r="BM130" s="241" t="s">
        <v>952</v>
      </c>
    </row>
    <row r="131" s="2" customFormat="1" ht="21.75" customHeight="1">
      <c r="A131" s="40"/>
      <c r="B131" s="41"/>
      <c r="C131" s="229" t="s">
        <v>250</v>
      </c>
      <c r="D131" s="229" t="s">
        <v>160</v>
      </c>
      <c r="E131" s="230" t="s">
        <v>370</v>
      </c>
      <c r="F131" s="231" t="s">
        <v>371</v>
      </c>
      <c r="G131" s="232" t="s">
        <v>362</v>
      </c>
      <c r="H131" s="233">
        <v>14.646000000000001</v>
      </c>
      <c r="I131" s="234"/>
      <c r="J131" s="235">
        <f>ROUND(I131*H131,2)</f>
        <v>0</v>
      </c>
      <c r="K131" s="236"/>
      <c r="L131" s="46"/>
      <c r="M131" s="237" t="s">
        <v>19</v>
      </c>
      <c r="N131" s="238" t="s">
        <v>45</v>
      </c>
      <c r="O131" s="86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1" t="s">
        <v>164</v>
      </c>
      <c r="AT131" s="241" t="s">
        <v>160</v>
      </c>
      <c r="AU131" s="241" t="s">
        <v>83</v>
      </c>
      <c r="AY131" s="19" t="s">
        <v>157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81</v>
      </c>
      <c r="BK131" s="242">
        <f>ROUND(I131*H131,2)</f>
        <v>0</v>
      </c>
      <c r="BL131" s="19" t="s">
        <v>164</v>
      </c>
      <c r="BM131" s="241" t="s">
        <v>953</v>
      </c>
    </row>
    <row r="132" s="2" customFormat="1" ht="33" customHeight="1">
      <c r="A132" s="40"/>
      <c r="B132" s="41"/>
      <c r="C132" s="229" t="s">
        <v>256</v>
      </c>
      <c r="D132" s="229" t="s">
        <v>160</v>
      </c>
      <c r="E132" s="230" t="s">
        <v>374</v>
      </c>
      <c r="F132" s="231" t="s">
        <v>954</v>
      </c>
      <c r="G132" s="232" t="s">
        <v>362</v>
      </c>
      <c r="H132" s="233">
        <v>278.274</v>
      </c>
      <c r="I132" s="234"/>
      <c r="J132" s="235">
        <f>ROUND(I132*H132,2)</f>
        <v>0</v>
      </c>
      <c r="K132" s="236"/>
      <c r="L132" s="46"/>
      <c r="M132" s="237" t="s">
        <v>19</v>
      </c>
      <c r="N132" s="238" t="s">
        <v>45</v>
      </c>
      <c r="O132" s="86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1" t="s">
        <v>164</v>
      </c>
      <c r="AT132" s="241" t="s">
        <v>160</v>
      </c>
      <c r="AU132" s="241" t="s">
        <v>83</v>
      </c>
      <c r="AY132" s="19" t="s">
        <v>157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81</v>
      </c>
      <c r="BK132" s="242">
        <f>ROUND(I132*H132,2)</f>
        <v>0</v>
      </c>
      <c r="BL132" s="19" t="s">
        <v>164</v>
      </c>
      <c r="BM132" s="241" t="s">
        <v>955</v>
      </c>
    </row>
    <row r="133" s="13" customFormat="1">
      <c r="A133" s="13"/>
      <c r="B133" s="247"/>
      <c r="C133" s="248"/>
      <c r="D133" s="243" t="s">
        <v>176</v>
      </c>
      <c r="E133" s="248"/>
      <c r="F133" s="250" t="s">
        <v>956</v>
      </c>
      <c r="G133" s="248"/>
      <c r="H133" s="251">
        <v>278.274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176</v>
      </c>
      <c r="AU133" s="257" t="s">
        <v>83</v>
      </c>
      <c r="AV133" s="13" t="s">
        <v>83</v>
      </c>
      <c r="AW133" s="13" t="s">
        <v>4</v>
      </c>
      <c r="AX133" s="13" t="s">
        <v>81</v>
      </c>
      <c r="AY133" s="257" t="s">
        <v>157</v>
      </c>
    </row>
    <row r="134" s="2" customFormat="1" ht="33" customHeight="1">
      <c r="A134" s="40"/>
      <c r="B134" s="41"/>
      <c r="C134" s="229" t="s">
        <v>262</v>
      </c>
      <c r="D134" s="229" t="s">
        <v>160</v>
      </c>
      <c r="E134" s="230" t="s">
        <v>379</v>
      </c>
      <c r="F134" s="231" t="s">
        <v>380</v>
      </c>
      <c r="G134" s="232" t="s">
        <v>362</v>
      </c>
      <c r="H134" s="233">
        <v>1.1519999999999999</v>
      </c>
      <c r="I134" s="234"/>
      <c r="J134" s="235">
        <f>ROUND(I134*H134,2)</f>
        <v>0</v>
      </c>
      <c r="K134" s="236"/>
      <c r="L134" s="46"/>
      <c r="M134" s="237" t="s">
        <v>19</v>
      </c>
      <c r="N134" s="238" t="s">
        <v>45</v>
      </c>
      <c r="O134" s="86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164</v>
      </c>
      <c r="AT134" s="241" t="s">
        <v>160</v>
      </c>
      <c r="AU134" s="241" t="s">
        <v>83</v>
      </c>
      <c r="AY134" s="19" t="s">
        <v>157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81</v>
      </c>
      <c r="BK134" s="242">
        <f>ROUND(I134*H134,2)</f>
        <v>0</v>
      </c>
      <c r="BL134" s="19" t="s">
        <v>164</v>
      </c>
      <c r="BM134" s="241" t="s">
        <v>957</v>
      </c>
    </row>
    <row r="135" s="12" customFormat="1" ht="22.8" customHeight="1">
      <c r="A135" s="12"/>
      <c r="B135" s="213"/>
      <c r="C135" s="214"/>
      <c r="D135" s="215" t="s">
        <v>73</v>
      </c>
      <c r="E135" s="227" t="s">
        <v>382</v>
      </c>
      <c r="F135" s="227" t="s">
        <v>383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P136</f>
        <v>0</v>
      </c>
      <c r="Q135" s="221"/>
      <c r="R135" s="222">
        <f>R136</f>
        <v>0</v>
      </c>
      <c r="S135" s="221"/>
      <c r="T135" s="22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81</v>
      </c>
      <c r="AT135" s="225" t="s">
        <v>73</v>
      </c>
      <c r="AU135" s="225" t="s">
        <v>81</v>
      </c>
      <c r="AY135" s="224" t="s">
        <v>157</v>
      </c>
      <c r="BK135" s="226">
        <f>BK136</f>
        <v>0</v>
      </c>
    </row>
    <row r="136" s="2" customFormat="1" ht="44.25" customHeight="1">
      <c r="A136" s="40"/>
      <c r="B136" s="41"/>
      <c r="C136" s="229" t="s">
        <v>7</v>
      </c>
      <c r="D136" s="229" t="s">
        <v>160</v>
      </c>
      <c r="E136" s="230" t="s">
        <v>696</v>
      </c>
      <c r="F136" s="231" t="s">
        <v>958</v>
      </c>
      <c r="G136" s="232" t="s">
        <v>362</v>
      </c>
      <c r="H136" s="233">
        <v>13.98</v>
      </c>
      <c r="I136" s="234"/>
      <c r="J136" s="235">
        <f>ROUND(I136*H136,2)</f>
        <v>0</v>
      </c>
      <c r="K136" s="236"/>
      <c r="L136" s="46"/>
      <c r="M136" s="237" t="s">
        <v>19</v>
      </c>
      <c r="N136" s="238" t="s">
        <v>45</v>
      </c>
      <c r="O136" s="86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1" t="s">
        <v>164</v>
      </c>
      <c r="AT136" s="241" t="s">
        <v>160</v>
      </c>
      <c r="AU136" s="241" t="s">
        <v>83</v>
      </c>
      <c r="AY136" s="19" t="s">
        <v>157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9" t="s">
        <v>81</v>
      </c>
      <c r="BK136" s="242">
        <f>ROUND(I136*H136,2)</f>
        <v>0</v>
      </c>
      <c r="BL136" s="19" t="s">
        <v>164</v>
      </c>
      <c r="BM136" s="241" t="s">
        <v>959</v>
      </c>
    </row>
    <row r="137" s="12" customFormat="1" ht="25.92" customHeight="1">
      <c r="A137" s="12"/>
      <c r="B137" s="213"/>
      <c r="C137" s="214"/>
      <c r="D137" s="215" t="s">
        <v>73</v>
      </c>
      <c r="E137" s="216" t="s">
        <v>388</v>
      </c>
      <c r="F137" s="216" t="s">
        <v>389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P138+P144+P152+P157+P160+P167+P171+P186+P192+P196+P203</f>
        <v>0</v>
      </c>
      <c r="Q137" s="221"/>
      <c r="R137" s="222">
        <f>R138+R144+R152+R157+R160+R167+R171+R186+R192+R196+R203</f>
        <v>0.28759999999999997</v>
      </c>
      <c r="S137" s="221"/>
      <c r="T137" s="223">
        <f>T138+T144+T152+T157+T160+T167+T171+T186+T192+T196+T203</f>
        <v>0.61999999999999988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81</v>
      </c>
      <c r="AT137" s="225" t="s">
        <v>73</v>
      </c>
      <c r="AU137" s="225" t="s">
        <v>74</v>
      </c>
      <c r="AY137" s="224" t="s">
        <v>157</v>
      </c>
      <c r="BK137" s="226">
        <f>BK138+BK144+BK152+BK157+BK160+BK167+BK171+BK186+BK192+BK196+BK203</f>
        <v>0</v>
      </c>
    </row>
    <row r="138" s="12" customFormat="1" ht="22.8" customHeight="1">
      <c r="A138" s="12"/>
      <c r="B138" s="213"/>
      <c r="C138" s="214"/>
      <c r="D138" s="215" t="s">
        <v>73</v>
      </c>
      <c r="E138" s="227" t="s">
        <v>960</v>
      </c>
      <c r="F138" s="227" t="s">
        <v>961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SUM(P139:P143)</f>
        <v>0</v>
      </c>
      <c r="Q138" s="221"/>
      <c r="R138" s="222">
        <f>SUM(R139:R143)</f>
        <v>0</v>
      </c>
      <c r="S138" s="221"/>
      <c r="T138" s="223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81</v>
      </c>
      <c r="AT138" s="225" t="s">
        <v>73</v>
      </c>
      <c r="AU138" s="225" t="s">
        <v>81</v>
      </c>
      <c r="AY138" s="224" t="s">
        <v>157</v>
      </c>
      <c r="BK138" s="226">
        <f>SUM(BK139:BK143)</f>
        <v>0</v>
      </c>
    </row>
    <row r="139" s="2" customFormat="1" ht="21.75" customHeight="1">
      <c r="A139" s="40"/>
      <c r="B139" s="41"/>
      <c r="C139" s="229" t="s">
        <v>269</v>
      </c>
      <c r="D139" s="229" t="s">
        <v>160</v>
      </c>
      <c r="E139" s="230" t="s">
        <v>962</v>
      </c>
      <c r="F139" s="231" t="s">
        <v>963</v>
      </c>
      <c r="G139" s="232" t="s">
        <v>168</v>
      </c>
      <c r="H139" s="233">
        <v>4</v>
      </c>
      <c r="I139" s="234"/>
      <c r="J139" s="235">
        <f>ROUND(I139*H139,2)</f>
        <v>0</v>
      </c>
      <c r="K139" s="236"/>
      <c r="L139" s="46"/>
      <c r="M139" s="237" t="s">
        <v>19</v>
      </c>
      <c r="N139" s="238" t="s">
        <v>45</v>
      </c>
      <c r="O139" s="86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1" t="s">
        <v>164</v>
      </c>
      <c r="AT139" s="241" t="s">
        <v>160</v>
      </c>
      <c r="AU139" s="241" t="s">
        <v>83</v>
      </c>
      <c r="AY139" s="19" t="s">
        <v>157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9" t="s">
        <v>81</v>
      </c>
      <c r="BK139" s="242">
        <f>ROUND(I139*H139,2)</f>
        <v>0</v>
      </c>
      <c r="BL139" s="19" t="s">
        <v>164</v>
      </c>
      <c r="BM139" s="241" t="s">
        <v>964</v>
      </c>
    </row>
    <row r="140" s="2" customFormat="1">
      <c r="A140" s="40"/>
      <c r="B140" s="41"/>
      <c r="C140" s="42"/>
      <c r="D140" s="243" t="s">
        <v>170</v>
      </c>
      <c r="E140" s="42"/>
      <c r="F140" s="244" t="s">
        <v>965</v>
      </c>
      <c r="G140" s="42"/>
      <c r="H140" s="42"/>
      <c r="I140" s="148"/>
      <c r="J140" s="42"/>
      <c r="K140" s="42"/>
      <c r="L140" s="46"/>
      <c r="M140" s="245"/>
      <c r="N140" s="24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170</v>
      </c>
      <c r="AU140" s="19" t="s">
        <v>83</v>
      </c>
    </row>
    <row r="141" s="2" customFormat="1" ht="16.5" customHeight="1">
      <c r="A141" s="40"/>
      <c r="B141" s="41"/>
      <c r="C141" s="229" t="s">
        <v>273</v>
      </c>
      <c r="D141" s="229" t="s">
        <v>160</v>
      </c>
      <c r="E141" s="230" t="s">
        <v>966</v>
      </c>
      <c r="F141" s="231" t="s">
        <v>967</v>
      </c>
      <c r="G141" s="232" t="s">
        <v>168</v>
      </c>
      <c r="H141" s="233">
        <v>1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45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164</v>
      </c>
      <c r="AT141" s="241" t="s">
        <v>160</v>
      </c>
      <c r="AU141" s="241" t="s">
        <v>83</v>
      </c>
      <c r="AY141" s="19" t="s">
        <v>157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81</v>
      </c>
      <c r="BK141" s="242">
        <f>ROUND(I141*H141,2)</f>
        <v>0</v>
      </c>
      <c r="BL141" s="19" t="s">
        <v>164</v>
      </c>
      <c r="BM141" s="241" t="s">
        <v>968</v>
      </c>
    </row>
    <row r="142" s="2" customFormat="1">
      <c r="A142" s="40"/>
      <c r="B142" s="41"/>
      <c r="C142" s="42"/>
      <c r="D142" s="243" t="s">
        <v>170</v>
      </c>
      <c r="E142" s="42"/>
      <c r="F142" s="244" t="s">
        <v>969</v>
      </c>
      <c r="G142" s="42"/>
      <c r="H142" s="42"/>
      <c r="I142" s="148"/>
      <c r="J142" s="42"/>
      <c r="K142" s="42"/>
      <c r="L142" s="46"/>
      <c r="M142" s="245"/>
      <c r="N142" s="24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170</v>
      </c>
      <c r="AU142" s="19" t="s">
        <v>83</v>
      </c>
    </row>
    <row r="143" s="2" customFormat="1" ht="16.5" customHeight="1">
      <c r="A143" s="40"/>
      <c r="B143" s="41"/>
      <c r="C143" s="229" t="s">
        <v>278</v>
      </c>
      <c r="D143" s="229" t="s">
        <v>160</v>
      </c>
      <c r="E143" s="230" t="s">
        <v>970</v>
      </c>
      <c r="F143" s="231" t="s">
        <v>971</v>
      </c>
      <c r="G143" s="232" t="s">
        <v>259</v>
      </c>
      <c r="H143" s="233">
        <v>1</v>
      </c>
      <c r="I143" s="234"/>
      <c r="J143" s="235">
        <f>ROUND(I143*H143,2)</f>
        <v>0</v>
      </c>
      <c r="K143" s="236"/>
      <c r="L143" s="46"/>
      <c r="M143" s="237" t="s">
        <v>19</v>
      </c>
      <c r="N143" s="238" t="s">
        <v>45</v>
      </c>
      <c r="O143" s="86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1" t="s">
        <v>164</v>
      </c>
      <c r="AT143" s="241" t="s">
        <v>160</v>
      </c>
      <c r="AU143" s="241" t="s">
        <v>83</v>
      </c>
      <c r="AY143" s="19" t="s">
        <v>157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9" t="s">
        <v>81</v>
      </c>
      <c r="BK143" s="242">
        <f>ROUND(I143*H143,2)</f>
        <v>0</v>
      </c>
      <c r="BL143" s="19" t="s">
        <v>164</v>
      </c>
      <c r="BM143" s="241" t="s">
        <v>972</v>
      </c>
    </row>
    <row r="144" s="12" customFormat="1" ht="22.8" customHeight="1">
      <c r="A144" s="12"/>
      <c r="B144" s="213"/>
      <c r="C144" s="214"/>
      <c r="D144" s="215" t="s">
        <v>73</v>
      </c>
      <c r="E144" s="227" t="s">
        <v>973</v>
      </c>
      <c r="F144" s="227" t="s">
        <v>974</v>
      </c>
      <c r="G144" s="214"/>
      <c r="H144" s="214"/>
      <c r="I144" s="217"/>
      <c r="J144" s="228">
        <f>BK144</f>
        <v>0</v>
      </c>
      <c r="K144" s="214"/>
      <c r="L144" s="219"/>
      <c r="M144" s="220"/>
      <c r="N144" s="221"/>
      <c r="O144" s="221"/>
      <c r="P144" s="222">
        <f>SUM(P145:P151)</f>
        <v>0</v>
      </c>
      <c r="Q144" s="221"/>
      <c r="R144" s="222">
        <f>SUM(R145:R151)</f>
        <v>0.18315000000000001</v>
      </c>
      <c r="S144" s="221"/>
      <c r="T144" s="223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4" t="s">
        <v>83</v>
      </c>
      <c r="AT144" s="225" t="s">
        <v>73</v>
      </c>
      <c r="AU144" s="225" t="s">
        <v>81</v>
      </c>
      <c r="AY144" s="224" t="s">
        <v>157</v>
      </c>
      <c r="BK144" s="226">
        <f>SUM(BK145:BK151)</f>
        <v>0</v>
      </c>
    </row>
    <row r="145" s="2" customFormat="1" ht="33" customHeight="1">
      <c r="A145" s="40"/>
      <c r="B145" s="41"/>
      <c r="C145" s="229" t="s">
        <v>282</v>
      </c>
      <c r="D145" s="229" t="s">
        <v>160</v>
      </c>
      <c r="E145" s="230" t="s">
        <v>975</v>
      </c>
      <c r="F145" s="231" t="s">
        <v>976</v>
      </c>
      <c r="G145" s="232" t="s">
        <v>174</v>
      </c>
      <c r="H145" s="233">
        <v>30</v>
      </c>
      <c r="I145" s="234"/>
      <c r="J145" s="235">
        <f>ROUND(I145*H145,2)</f>
        <v>0</v>
      </c>
      <c r="K145" s="236"/>
      <c r="L145" s="46"/>
      <c r="M145" s="237" t="s">
        <v>19</v>
      </c>
      <c r="N145" s="238" t="s">
        <v>45</v>
      </c>
      <c r="O145" s="86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1" t="s">
        <v>242</v>
      </c>
      <c r="AT145" s="241" t="s">
        <v>160</v>
      </c>
      <c r="AU145" s="241" t="s">
        <v>83</v>
      </c>
      <c r="AY145" s="19" t="s">
        <v>157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81</v>
      </c>
      <c r="BK145" s="242">
        <f>ROUND(I145*H145,2)</f>
        <v>0</v>
      </c>
      <c r="BL145" s="19" t="s">
        <v>242</v>
      </c>
      <c r="BM145" s="241" t="s">
        <v>977</v>
      </c>
    </row>
    <row r="146" s="2" customFormat="1" ht="16.5" customHeight="1">
      <c r="A146" s="40"/>
      <c r="B146" s="41"/>
      <c r="C146" s="280" t="s">
        <v>286</v>
      </c>
      <c r="D146" s="280" t="s">
        <v>251</v>
      </c>
      <c r="E146" s="281" t="s">
        <v>978</v>
      </c>
      <c r="F146" s="282" t="s">
        <v>979</v>
      </c>
      <c r="G146" s="283" t="s">
        <v>362</v>
      </c>
      <c r="H146" s="284">
        <v>0.0089999999999999993</v>
      </c>
      <c r="I146" s="285"/>
      <c r="J146" s="286">
        <f>ROUND(I146*H146,2)</f>
        <v>0</v>
      </c>
      <c r="K146" s="287"/>
      <c r="L146" s="288"/>
      <c r="M146" s="289" t="s">
        <v>19</v>
      </c>
      <c r="N146" s="290" t="s">
        <v>45</v>
      </c>
      <c r="O146" s="86"/>
      <c r="P146" s="239">
        <f>O146*H146</f>
        <v>0</v>
      </c>
      <c r="Q146" s="239">
        <v>1</v>
      </c>
      <c r="R146" s="239">
        <f>Q146*H146</f>
        <v>0.0089999999999999993</v>
      </c>
      <c r="S146" s="239">
        <v>0</v>
      </c>
      <c r="T146" s="24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311</v>
      </c>
      <c r="AT146" s="241" t="s">
        <v>251</v>
      </c>
      <c r="AU146" s="241" t="s">
        <v>83</v>
      </c>
      <c r="AY146" s="19" t="s">
        <v>157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81</v>
      </c>
      <c r="BK146" s="242">
        <f>ROUND(I146*H146,2)</f>
        <v>0</v>
      </c>
      <c r="BL146" s="19" t="s">
        <v>242</v>
      </c>
      <c r="BM146" s="241" t="s">
        <v>980</v>
      </c>
    </row>
    <row r="147" s="13" customFormat="1">
      <c r="A147" s="13"/>
      <c r="B147" s="247"/>
      <c r="C147" s="248"/>
      <c r="D147" s="243" t="s">
        <v>176</v>
      </c>
      <c r="E147" s="248"/>
      <c r="F147" s="250" t="s">
        <v>981</v>
      </c>
      <c r="G147" s="248"/>
      <c r="H147" s="251">
        <v>0.0089999999999999993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176</v>
      </c>
      <c r="AU147" s="257" t="s">
        <v>83</v>
      </c>
      <c r="AV147" s="13" t="s">
        <v>83</v>
      </c>
      <c r="AW147" s="13" t="s">
        <v>4</v>
      </c>
      <c r="AX147" s="13" t="s">
        <v>81</v>
      </c>
      <c r="AY147" s="257" t="s">
        <v>157</v>
      </c>
    </row>
    <row r="148" s="2" customFormat="1" ht="21.75" customHeight="1">
      <c r="A148" s="40"/>
      <c r="B148" s="41"/>
      <c r="C148" s="229" t="s">
        <v>290</v>
      </c>
      <c r="D148" s="229" t="s">
        <v>160</v>
      </c>
      <c r="E148" s="230" t="s">
        <v>982</v>
      </c>
      <c r="F148" s="231" t="s">
        <v>983</v>
      </c>
      <c r="G148" s="232" t="s">
        <v>174</v>
      </c>
      <c r="H148" s="233">
        <v>30</v>
      </c>
      <c r="I148" s="234"/>
      <c r="J148" s="235">
        <f>ROUND(I148*H148,2)</f>
        <v>0</v>
      </c>
      <c r="K148" s="236"/>
      <c r="L148" s="46"/>
      <c r="M148" s="237" t="s">
        <v>19</v>
      </c>
      <c r="N148" s="238" t="s">
        <v>45</v>
      </c>
      <c r="O148" s="86"/>
      <c r="P148" s="239">
        <f>O148*H148</f>
        <v>0</v>
      </c>
      <c r="Q148" s="239">
        <v>0.00040000000000000002</v>
      </c>
      <c r="R148" s="239">
        <f>Q148*H148</f>
        <v>0.012</v>
      </c>
      <c r="S148" s="239">
        <v>0</v>
      </c>
      <c r="T148" s="24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1" t="s">
        <v>242</v>
      </c>
      <c r="AT148" s="241" t="s">
        <v>160</v>
      </c>
      <c r="AU148" s="241" t="s">
        <v>83</v>
      </c>
      <c r="AY148" s="19" t="s">
        <v>157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81</v>
      </c>
      <c r="BK148" s="242">
        <f>ROUND(I148*H148,2)</f>
        <v>0</v>
      </c>
      <c r="BL148" s="19" t="s">
        <v>242</v>
      </c>
      <c r="BM148" s="241" t="s">
        <v>984</v>
      </c>
    </row>
    <row r="149" s="2" customFormat="1" ht="33" customHeight="1">
      <c r="A149" s="40"/>
      <c r="B149" s="41"/>
      <c r="C149" s="280" t="s">
        <v>295</v>
      </c>
      <c r="D149" s="280" t="s">
        <v>251</v>
      </c>
      <c r="E149" s="281" t="s">
        <v>985</v>
      </c>
      <c r="F149" s="282" t="s">
        <v>986</v>
      </c>
      <c r="G149" s="283" t="s">
        <v>174</v>
      </c>
      <c r="H149" s="284">
        <v>34.5</v>
      </c>
      <c r="I149" s="285"/>
      <c r="J149" s="286">
        <f>ROUND(I149*H149,2)</f>
        <v>0</v>
      </c>
      <c r="K149" s="287"/>
      <c r="L149" s="288"/>
      <c r="M149" s="289" t="s">
        <v>19</v>
      </c>
      <c r="N149" s="290" t="s">
        <v>45</v>
      </c>
      <c r="O149" s="86"/>
      <c r="P149" s="239">
        <f>O149*H149</f>
        <v>0</v>
      </c>
      <c r="Q149" s="239">
        <v>0.0047000000000000002</v>
      </c>
      <c r="R149" s="239">
        <f>Q149*H149</f>
        <v>0.16215000000000002</v>
      </c>
      <c r="S149" s="239">
        <v>0</v>
      </c>
      <c r="T149" s="24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1" t="s">
        <v>311</v>
      </c>
      <c r="AT149" s="241" t="s">
        <v>251</v>
      </c>
      <c r="AU149" s="241" t="s">
        <v>83</v>
      </c>
      <c r="AY149" s="19" t="s">
        <v>157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9" t="s">
        <v>81</v>
      </c>
      <c r="BK149" s="242">
        <f>ROUND(I149*H149,2)</f>
        <v>0</v>
      </c>
      <c r="BL149" s="19" t="s">
        <v>242</v>
      </c>
      <c r="BM149" s="241" t="s">
        <v>987</v>
      </c>
    </row>
    <row r="150" s="13" customFormat="1">
      <c r="A150" s="13"/>
      <c r="B150" s="247"/>
      <c r="C150" s="248"/>
      <c r="D150" s="243" t="s">
        <v>176</v>
      </c>
      <c r="E150" s="248"/>
      <c r="F150" s="250" t="s">
        <v>988</v>
      </c>
      <c r="G150" s="248"/>
      <c r="H150" s="251">
        <v>34.5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176</v>
      </c>
      <c r="AU150" s="257" t="s">
        <v>83</v>
      </c>
      <c r="AV150" s="13" t="s">
        <v>83</v>
      </c>
      <c r="AW150" s="13" t="s">
        <v>4</v>
      </c>
      <c r="AX150" s="13" t="s">
        <v>81</v>
      </c>
      <c r="AY150" s="257" t="s">
        <v>157</v>
      </c>
    </row>
    <row r="151" s="2" customFormat="1" ht="44.25" customHeight="1">
      <c r="A151" s="40"/>
      <c r="B151" s="41"/>
      <c r="C151" s="229" t="s">
        <v>299</v>
      </c>
      <c r="D151" s="229" t="s">
        <v>160</v>
      </c>
      <c r="E151" s="230" t="s">
        <v>989</v>
      </c>
      <c r="F151" s="231" t="s">
        <v>990</v>
      </c>
      <c r="G151" s="232" t="s">
        <v>475</v>
      </c>
      <c r="H151" s="301"/>
      <c r="I151" s="234"/>
      <c r="J151" s="235">
        <f>ROUND(I151*H151,2)</f>
        <v>0</v>
      </c>
      <c r="K151" s="236"/>
      <c r="L151" s="46"/>
      <c r="M151" s="237" t="s">
        <v>19</v>
      </c>
      <c r="N151" s="238" t="s">
        <v>45</v>
      </c>
      <c r="O151" s="86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242</v>
      </c>
      <c r="AT151" s="241" t="s">
        <v>160</v>
      </c>
      <c r="AU151" s="241" t="s">
        <v>83</v>
      </c>
      <c r="AY151" s="19" t="s">
        <v>157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81</v>
      </c>
      <c r="BK151" s="242">
        <f>ROUND(I151*H151,2)</f>
        <v>0</v>
      </c>
      <c r="BL151" s="19" t="s">
        <v>242</v>
      </c>
      <c r="BM151" s="241" t="s">
        <v>991</v>
      </c>
    </row>
    <row r="152" s="12" customFormat="1" ht="22.8" customHeight="1">
      <c r="A152" s="12"/>
      <c r="B152" s="213"/>
      <c r="C152" s="214"/>
      <c r="D152" s="215" t="s">
        <v>73</v>
      </c>
      <c r="E152" s="227" t="s">
        <v>992</v>
      </c>
      <c r="F152" s="227" t="s">
        <v>993</v>
      </c>
      <c r="G152" s="214"/>
      <c r="H152" s="214"/>
      <c r="I152" s="217"/>
      <c r="J152" s="228">
        <f>BK152</f>
        <v>0</v>
      </c>
      <c r="K152" s="214"/>
      <c r="L152" s="219"/>
      <c r="M152" s="220"/>
      <c r="N152" s="221"/>
      <c r="O152" s="221"/>
      <c r="P152" s="222">
        <f>SUM(P153:P156)</f>
        <v>0</v>
      </c>
      <c r="Q152" s="221"/>
      <c r="R152" s="222">
        <f>SUM(R153:R156)</f>
        <v>0.076499999999999999</v>
      </c>
      <c r="S152" s="221"/>
      <c r="T152" s="223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83</v>
      </c>
      <c r="AT152" s="225" t="s">
        <v>73</v>
      </c>
      <c r="AU152" s="225" t="s">
        <v>81</v>
      </c>
      <c r="AY152" s="224" t="s">
        <v>157</v>
      </c>
      <c r="BK152" s="226">
        <f>SUM(BK153:BK156)</f>
        <v>0</v>
      </c>
    </row>
    <row r="153" s="2" customFormat="1" ht="33" customHeight="1">
      <c r="A153" s="40"/>
      <c r="B153" s="41"/>
      <c r="C153" s="229" t="s">
        <v>303</v>
      </c>
      <c r="D153" s="229" t="s">
        <v>160</v>
      </c>
      <c r="E153" s="230" t="s">
        <v>994</v>
      </c>
      <c r="F153" s="231" t="s">
        <v>995</v>
      </c>
      <c r="G153" s="232" t="s">
        <v>174</v>
      </c>
      <c r="H153" s="233">
        <v>30</v>
      </c>
      <c r="I153" s="234"/>
      <c r="J153" s="235">
        <f>ROUND(I153*H153,2)</f>
        <v>0</v>
      </c>
      <c r="K153" s="236"/>
      <c r="L153" s="46"/>
      <c r="M153" s="237" t="s">
        <v>19</v>
      </c>
      <c r="N153" s="238" t="s">
        <v>45</v>
      </c>
      <c r="O153" s="86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1" t="s">
        <v>242</v>
      </c>
      <c r="AT153" s="241" t="s">
        <v>160</v>
      </c>
      <c r="AU153" s="241" t="s">
        <v>83</v>
      </c>
      <c r="AY153" s="19" t="s">
        <v>157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9" t="s">
        <v>81</v>
      </c>
      <c r="BK153" s="242">
        <f>ROUND(I153*H153,2)</f>
        <v>0</v>
      </c>
      <c r="BL153" s="19" t="s">
        <v>242</v>
      </c>
      <c r="BM153" s="241" t="s">
        <v>996</v>
      </c>
    </row>
    <row r="154" s="2" customFormat="1" ht="21.75" customHeight="1">
      <c r="A154" s="40"/>
      <c r="B154" s="41"/>
      <c r="C154" s="280" t="s">
        <v>307</v>
      </c>
      <c r="D154" s="280" t="s">
        <v>251</v>
      </c>
      <c r="E154" s="281" t="s">
        <v>997</v>
      </c>
      <c r="F154" s="282" t="s">
        <v>998</v>
      </c>
      <c r="G154" s="283" t="s">
        <v>174</v>
      </c>
      <c r="H154" s="284">
        <v>30.600000000000001</v>
      </c>
      <c r="I154" s="285"/>
      <c r="J154" s="286">
        <f>ROUND(I154*H154,2)</f>
        <v>0</v>
      </c>
      <c r="K154" s="287"/>
      <c r="L154" s="288"/>
      <c r="M154" s="289" t="s">
        <v>19</v>
      </c>
      <c r="N154" s="290" t="s">
        <v>45</v>
      </c>
      <c r="O154" s="86"/>
      <c r="P154" s="239">
        <f>O154*H154</f>
        <v>0</v>
      </c>
      <c r="Q154" s="239">
        <v>0.0025000000000000001</v>
      </c>
      <c r="R154" s="239">
        <f>Q154*H154</f>
        <v>0.076499999999999999</v>
      </c>
      <c r="S154" s="239">
        <v>0</v>
      </c>
      <c r="T154" s="24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1" t="s">
        <v>311</v>
      </c>
      <c r="AT154" s="241" t="s">
        <v>251</v>
      </c>
      <c r="AU154" s="241" t="s">
        <v>83</v>
      </c>
      <c r="AY154" s="19" t="s">
        <v>157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81</v>
      </c>
      <c r="BK154" s="242">
        <f>ROUND(I154*H154,2)</f>
        <v>0</v>
      </c>
      <c r="BL154" s="19" t="s">
        <v>242</v>
      </c>
      <c r="BM154" s="241" t="s">
        <v>999</v>
      </c>
    </row>
    <row r="155" s="13" customFormat="1">
      <c r="A155" s="13"/>
      <c r="B155" s="247"/>
      <c r="C155" s="248"/>
      <c r="D155" s="243" t="s">
        <v>176</v>
      </c>
      <c r="E155" s="248"/>
      <c r="F155" s="250" t="s">
        <v>1000</v>
      </c>
      <c r="G155" s="248"/>
      <c r="H155" s="251">
        <v>30.600000000000001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176</v>
      </c>
      <c r="AU155" s="257" t="s">
        <v>83</v>
      </c>
      <c r="AV155" s="13" t="s">
        <v>83</v>
      </c>
      <c r="AW155" s="13" t="s">
        <v>4</v>
      </c>
      <c r="AX155" s="13" t="s">
        <v>81</v>
      </c>
      <c r="AY155" s="257" t="s">
        <v>157</v>
      </c>
    </row>
    <row r="156" s="2" customFormat="1" ht="33" customHeight="1">
      <c r="A156" s="40"/>
      <c r="B156" s="41"/>
      <c r="C156" s="229" t="s">
        <v>311</v>
      </c>
      <c r="D156" s="229" t="s">
        <v>160</v>
      </c>
      <c r="E156" s="230" t="s">
        <v>1001</v>
      </c>
      <c r="F156" s="231" t="s">
        <v>1002</v>
      </c>
      <c r="G156" s="232" t="s">
        <v>475</v>
      </c>
      <c r="H156" s="301"/>
      <c r="I156" s="234"/>
      <c r="J156" s="235">
        <f>ROUND(I156*H156,2)</f>
        <v>0</v>
      </c>
      <c r="K156" s="236"/>
      <c r="L156" s="46"/>
      <c r="M156" s="237" t="s">
        <v>19</v>
      </c>
      <c r="N156" s="238" t="s">
        <v>45</v>
      </c>
      <c r="O156" s="86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1" t="s">
        <v>242</v>
      </c>
      <c r="AT156" s="241" t="s">
        <v>160</v>
      </c>
      <c r="AU156" s="241" t="s">
        <v>83</v>
      </c>
      <c r="AY156" s="19" t="s">
        <v>157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9" t="s">
        <v>81</v>
      </c>
      <c r="BK156" s="242">
        <f>ROUND(I156*H156,2)</f>
        <v>0</v>
      </c>
      <c r="BL156" s="19" t="s">
        <v>242</v>
      </c>
      <c r="BM156" s="241" t="s">
        <v>1003</v>
      </c>
    </row>
    <row r="157" s="12" customFormat="1" ht="22.8" customHeight="1">
      <c r="A157" s="12"/>
      <c r="B157" s="213"/>
      <c r="C157" s="214"/>
      <c r="D157" s="215" t="s">
        <v>73</v>
      </c>
      <c r="E157" s="227" t="s">
        <v>706</v>
      </c>
      <c r="F157" s="227" t="s">
        <v>707</v>
      </c>
      <c r="G157" s="214"/>
      <c r="H157" s="214"/>
      <c r="I157" s="217"/>
      <c r="J157" s="228">
        <f>BK157</f>
        <v>0</v>
      </c>
      <c r="K157" s="214"/>
      <c r="L157" s="219"/>
      <c r="M157" s="220"/>
      <c r="N157" s="221"/>
      <c r="O157" s="221"/>
      <c r="P157" s="222">
        <f>SUM(P158:P159)</f>
        <v>0</v>
      </c>
      <c r="Q157" s="221"/>
      <c r="R157" s="222">
        <f>SUM(R158:R159)</f>
        <v>0</v>
      </c>
      <c r="S157" s="221"/>
      <c r="T157" s="223">
        <f>SUM(T158:T159)</f>
        <v>0.53999999999999992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83</v>
      </c>
      <c r="AT157" s="225" t="s">
        <v>73</v>
      </c>
      <c r="AU157" s="225" t="s">
        <v>81</v>
      </c>
      <c r="AY157" s="224" t="s">
        <v>157</v>
      </c>
      <c r="BK157" s="226">
        <f>SUM(BK158:BK159)</f>
        <v>0</v>
      </c>
    </row>
    <row r="158" s="2" customFormat="1" ht="16.5" customHeight="1">
      <c r="A158" s="40"/>
      <c r="B158" s="41"/>
      <c r="C158" s="229" t="s">
        <v>317</v>
      </c>
      <c r="D158" s="229" t="s">
        <v>160</v>
      </c>
      <c r="E158" s="230" t="s">
        <v>1004</v>
      </c>
      <c r="F158" s="231" t="s">
        <v>1005</v>
      </c>
      <c r="G158" s="232" t="s">
        <v>174</v>
      </c>
      <c r="H158" s="233">
        <v>30</v>
      </c>
      <c r="I158" s="234"/>
      <c r="J158" s="235">
        <f>ROUND(I158*H158,2)</f>
        <v>0</v>
      </c>
      <c r="K158" s="236"/>
      <c r="L158" s="46"/>
      <c r="M158" s="237" t="s">
        <v>19</v>
      </c>
      <c r="N158" s="238" t="s">
        <v>45</v>
      </c>
      <c r="O158" s="86"/>
      <c r="P158" s="239">
        <f>O158*H158</f>
        <v>0</v>
      </c>
      <c r="Q158" s="239">
        <v>0</v>
      </c>
      <c r="R158" s="239">
        <f>Q158*H158</f>
        <v>0</v>
      </c>
      <c r="S158" s="239">
        <v>0.017999999999999999</v>
      </c>
      <c r="T158" s="240">
        <f>S158*H158</f>
        <v>0.53999999999999992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41" t="s">
        <v>242</v>
      </c>
      <c r="AT158" s="241" t="s">
        <v>160</v>
      </c>
      <c r="AU158" s="241" t="s">
        <v>83</v>
      </c>
      <c r="AY158" s="19" t="s">
        <v>157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9" t="s">
        <v>81</v>
      </c>
      <c r="BK158" s="242">
        <f>ROUND(I158*H158,2)</f>
        <v>0</v>
      </c>
      <c r="BL158" s="19" t="s">
        <v>242</v>
      </c>
      <c r="BM158" s="241" t="s">
        <v>1006</v>
      </c>
    </row>
    <row r="159" s="2" customFormat="1" ht="33" customHeight="1">
      <c r="A159" s="40"/>
      <c r="B159" s="41"/>
      <c r="C159" s="229" t="s">
        <v>332</v>
      </c>
      <c r="D159" s="229" t="s">
        <v>160</v>
      </c>
      <c r="E159" s="230" t="s">
        <v>764</v>
      </c>
      <c r="F159" s="231" t="s">
        <v>1007</v>
      </c>
      <c r="G159" s="232" t="s">
        <v>475</v>
      </c>
      <c r="H159" s="301"/>
      <c r="I159" s="234"/>
      <c r="J159" s="235">
        <f>ROUND(I159*H159,2)</f>
        <v>0</v>
      </c>
      <c r="K159" s="236"/>
      <c r="L159" s="46"/>
      <c r="M159" s="237" t="s">
        <v>19</v>
      </c>
      <c r="N159" s="238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242</v>
      </c>
      <c r="AT159" s="241" t="s">
        <v>160</v>
      </c>
      <c r="AU159" s="241" t="s">
        <v>83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242</v>
      </c>
      <c r="BM159" s="241" t="s">
        <v>1008</v>
      </c>
    </row>
    <row r="160" s="12" customFormat="1" ht="22.8" customHeight="1">
      <c r="A160" s="12"/>
      <c r="B160" s="213"/>
      <c r="C160" s="214"/>
      <c r="D160" s="215" t="s">
        <v>73</v>
      </c>
      <c r="E160" s="227" t="s">
        <v>1009</v>
      </c>
      <c r="F160" s="227" t="s">
        <v>1010</v>
      </c>
      <c r="G160" s="214"/>
      <c r="H160" s="214"/>
      <c r="I160" s="217"/>
      <c r="J160" s="228">
        <f>BK160</f>
        <v>0</v>
      </c>
      <c r="K160" s="214"/>
      <c r="L160" s="219"/>
      <c r="M160" s="220"/>
      <c r="N160" s="221"/>
      <c r="O160" s="221"/>
      <c r="P160" s="222">
        <f>SUM(P161:P166)</f>
        <v>0</v>
      </c>
      <c r="Q160" s="221"/>
      <c r="R160" s="222">
        <f>SUM(R161:R166)</f>
        <v>0</v>
      </c>
      <c r="S160" s="221"/>
      <c r="T160" s="223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4" t="s">
        <v>83</v>
      </c>
      <c r="AT160" s="225" t="s">
        <v>73</v>
      </c>
      <c r="AU160" s="225" t="s">
        <v>81</v>
      </c>
      <c r="AY160" s="224" t="s">
        <v>157</v>
      </c>
      <c r="BK160" s="226">
        <f>SUM(BK161:BK166)</f>
        <v>0</v>
      </c>
    </row>
    <row r="161" s="2" customFormat="1" ht="21.75" customHeight="1">
      <c r="A161" s="40"/>
      <c r="B161" s="41"/>
      <c r="C161" s="229" t="s">
        <v>337</v>
      </c>
      <c r="D161" s="229" t="s">
        <v>160</v>
      </c>
      <c r="E161" s="230" t="s">
        <v>1011</v>
      </c>
      <c r="F161" s="231" t="s">
        <v>1012</v>
      </c>
      <c r="G161" s="232" t="s">
        <v>174</v>
      </c>
      <c r="H161" s="233">
        <v>30</v>
      </c>
      <c r="I161" s="234"/>
      <c r="J161" s="235">
        <f>ROUND(I161*H161,2)</f>
        <v>0</v>
      </c>
      <c r="K161" s="236"/>
      <c r="L161" s="46"/>
      <c r="M161" s="237" t="s">
        <v>19</v>
      </c>
      <c r="N161" s="238" t="s">
        <v>45</v>
      </c>
      <c r="O161" s="86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1" t="s">
        <v>242</v>
      </c>
      <c r="AT161" s="241" t="s">
        <v>160</v>
      </c>
      <c r="AU161" s="241" t="s">
        <v>83</v>
      </c>
      <c r="AY161" s="19" t="s">
        <v>157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81</v>
      </c>
      <c r="BK161" s="242">
        <f>ROUND(I161*H161,2)</f>
        <v>0</v>
      </c>
      <c r="BL161" s="19" t="s">
        <v>242</v>
      </c>
      <c r="BM161" s="241" t="s">
        <v>1013</v>
      </c>
    </row>
    <row r="162" s="13" customFormat="1">
      <c r="A162" s="13"/>
      <c r="B162" s="247"/>
      <c r="C162" s="248"/>
      <c r="D162" s="243" t="s">
        <v>176</v>
      </c>
      <c r="E162" s="249" t="s">
        <v>19</v>
      </c>
      <c r="F162" s="250" t="s">
        <v>1014</v>
      </c>
      <c r="G162" s="248"/>
      <c r="H162" s="251">
        <v>30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176</v>
      </c>
      <c r="AU162" s="257" t="s">
        <v>83</v>
      </c>
      <c r="AV162" s="13" t="s">
        <v>83</v>
      </c>
      <c r="AW162" s="13" t="s">
        <v>35</v>
      </c>
      <c r="AX162" s="13" t="s">
        <v>81</v>
      </c>
      <c r="AY162" s="257" t="s">
        <v>157</v>
      </c>
    </row>
    <row r="163" s="2" customFormat="1" ht="21.75" customHeight="1">
      <c r="A163" s="40"/>
      <c r="B163" s="41"/>
      <c r="C163" s="229" t="s">
        <v>341</v>
      </c>
      <c r="D163" s="229" t="s">
        <v>160</v>
      </c>
      <c r="E163" s="230" t="s">
        <v>1015</v>
      </c>
      <c r="F163" s="231" t="s">
        <v>1016</v>
      </c>
      <c r="G163" s="232" t="s">
        <v>204</v>
      </c>
      <c r="H163" s="233">
        <v>23</v>
      </c>
      <c r="I163" s="234"/>
      <c r="J163" s="235">
        <f>ROUND(I163*H163,2)</f>
        <v>0</v>
      </c>
      <c r="K163" s="236"/>
      <c r="L163" s="46"/>
      <c r="M163" s="237" t="s">
        <v>19</v>
      </c>
      <c r="N163" s="238" t="s">
        <v>45</v>
      </c>
      <c r="O163" s="86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1" t="s">
        <v>242</v>
      </c>
      <c r="AT163" s="241" t="s">
        <v>160</v>
      </c>
      <c r="AU163" s="241" t="s">
        <v>83</v>
      </c>
      <c r="AY163" s="19" t="s">
        <v>157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81</v>
      </c>
      <c r="BK163" s="242">
        <f>ROUND(I163*H163,2)</f>
        <v>0</v>
      </c>
      <c r="BL163" s="19" t="s">
        <v>242</v>
      </c>
      <c r="BM163" s="241" t="s">
        <v>1017</v>
      </c>
    </row>
    <row r="164" s="13" customFormat="1">
      <c r="A164" s="13"/>
      <c r="B164" s="247"/>
      <c r="C164" s="248"/>
      <c r="D164" s="243" t="s">
        <v>176</v>
      </c>
      <c r="E164" s="249" t="s">
        <v>19</v>
      </c>
      <c r="F164" s="250" t="s">
        <v>926</v>
      </c>
      <c r="G164" s="248"/>
      <c r="H164" s="251">
        <v>23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176</v>
      </c>
      <c r="AU164" s="257" t="s">
        <v>83</v>
      </c>
      <c r="AV164" s="13" t="s">
        <v>83</v>
      </c>
      <c r="AW164" s="13" t="s">
        <v>35</v>
      </c>
      <c r="AX164" s="13" t="s">
        <v>81</v>
      </c>
      <c r="AY164" s="257" t="s">
        <v>157</v>
      </c>
    </row>
    <row r="165" s="2" customFormat="1" ht="16.5" customHeight="1">
      <c r="A165" s="40"/>
      <c r="B165" s="41"/>
      <c r="C165" s="229" t="s">
        <v>345</v>
      </c>
      <c r="D165" s="229" t="s">
        <v>160</v>
      </c>
      <c r="E165" s="230" t="s">
        <v>1018</v>
      </c>
      <c r="F165" s="231" t="s">
        <v>1019</v>
      </c>
      <c r="G165" s="232" t="s">
        <v>174</v>
      </c>
      <c r="H165" s="233">
        <v>30</v>
      </c>
      <c r="I165" s="234"/>
      <c r="J165" s="235">
        <f>ROUND(I165*H165,2)</f>
        <v>0</v>
      </c>
      <c r="K165" s="236"/>
      <c r="L165" s="46"/>
      <c r="M165" s="237" t="s">
        <v>19</v>
      </c>
      <c r="N165" s="238" t="s">
        <v>45</v>
      </c>
      <c r="O165" s="86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1" t="s">
        <v>242</v>
      </c>
      <c r="AT165" s="241" t="s">
        <v>160</v>
      </c>
      <c r="AU165" s="241" t="s">
        <v>83</v>
      </c>
      <c r="AY165" s="19" t="s">
        <v>157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9" t="s">
        <v>81</v>
      </c>
      <c r="BK165" s="242">
        <f>ROUND(I165*H165,2)</f>
        <v>0</v>
      </c>
      <c r="BL165" s="19" t="s">
        <v>242</v>
      </c>
      <c r="BM165" s="241" t="s">
        <v>1020</v>
      </c>
    </row>
    <row r="166" s="2" customFormat="1" ht="44.25" customHeight="1">
      <c r="A166" s="40"/>
      <c r="B166" s="41"/>
      <c r="C166" s="229" t="s">
        <v>349</v>
      </c>
      <c r="D166" s="229" t="s">
        <v>160</v>
      </c>
      <c r="E166" s="230" t="s">
        <v>1021</v>
      </c>
      <c r="F166" s="231" t="s">
        <v>1022</v>
      </c>
      <c r="G166" s="232" t="s">
        <v>475</v>
      </c>
      <c r="H166" s="301"/>
      <c r="I166" s="234"/>
      <c r="J166" s="235">
        <f>ROUND(I166*H166,2)</f>
        <v>0</v>
      </c>
      <c r="K166" s="236"/>
      <c r="L166" s="46"/>
      <c r="M166" s="237" t="s">
        <v>19</v>
      </c>
      <c r="N166" s="238" t="s">
        <v>45</v>
      </c>
      <c r="O166" s="86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1" t="s">
        <v>242</v>
      </c>
      <c r="AT166" s="241" t="s">
        <v>160</v>
      </c>
      <c r="AU166" s="241" t="s">
        <v>83</v>
      </c>
      <c r="AY166" s="19" t="s">
        <v>157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9" t="s">
        <v>81</v>
      </c>
      <c r="BK166" s="242">
        <f>ROUND(I166*H166,2)</f>
        <v>0</v>
      </c>
      <c r="BL166" s="19" t="s">
        <v>242</v>
      </c>
      <c r="BM166" s="241" t="s">
        <v>1023</v>
      </c>
    </row>
    <row r="167" s="12" customFormat="1" ht="22.8" customHeight="1">
      <c r="A167" s="12"/>
      <c r="B167" s="213"/>
      <c r="C167" s="214"/>
      <c r="D167" s="215" t="s">
        <v>73</v>
      </c>
      <c r="E167" s="227" t="s">
        <v>477</v>
      </c>
      <c r="F167" s="227" t="s">
        <v>478</v>
      </c>
      <c r="G167" s="214"/>
      <c r="H167" s="214"/>
      <c r="I167" s="217"/>
      <c r="J167" s="228">
        <f>BK167</f>
        <v>0</v>
      </c>
      <c r="K167" s="214"/>
      <c r="L167" s="219"/>
      <c r="M167" s="220"/>
      <c r="N167" s="221"/>
      <c r="O167" s="221"/>
      <c r="P167" s="222">
        <f>SUM(P168:P170)</f>
        <v>0</v>
      </c>
      <c r="Q167" s="221"/>
      <c r="R167" s="222">
        <f>SUM(R168:R170)</f>
        <v>0</v>
      </c>
      <c r="S167" s="221"/>
      <c r="T167" s="223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4" t="s">
        <v>83</v>
      </c>
      <c r="AT167" s="225" t="s">
        <v>73</v>
      </c>
      <c r="AU167" s="225" t="s">
        <v>81</v>
      </c>
      <c r="AY167" s="224" t="s">
        <v>157</v>
      </c>
      <c r="BK167" s="226">
        <f>SUM(BK168:BK170)</f>
        <v>0</v>
      </c>
    </row>
    <row r="168" s="2" customFormat="1" ht="44.25" customHeight="1">
      <c r="A168" s="40"/>
      <c r="B168" s="41"/>
      <c r="C168" s="229" t="s">
        <v>353</v>
      </c>
      <c r="D168" s="229" t="s">
        <v>160</v>
      </c>
      <c r="E168" s="230" t="s">
        <v>1024</v>
      </c>
      <c r="F168" s="231" t="s">
        <v>1025</v>
      </c>
      <c r="G168" s="232" t="s">
        <v>168</v>
      </c>
      <c r="H168" s="233">
        <v>1</v>
      </c>
      <c r="I168" s="234"/>
      <c r="J168" s="235">
        <f>ROUND(I168*H168,2)</f>
        <v>0</v>
      </c>
      <c r="K168" s="236"/>
      <c r="L168" s="46"/>
      <c r="M168" s="237" t="s">
        <v>19</v>
      </c>
      <c r="N168" s="238" t="s">
        <v>45</v>
      </c>
      <c r="O168" s="86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1" t="s">
        <v>242</v>
      </c>
      <c r="AT168" s="241" t="s">
        <v>160</v>
      </c>
      <c r="AU168" s="241" t="s">
        <v>83</v>
      </c>
      <c r="AY168" s="19" t="s">
        <v>157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9" t="s">
        <v>81</v>
      </c>
      <c r="BK168" s="242">
        <f>ROUND(I168*H168,2)</f>
        <v>0</v>
      </c>
      <c r="BL168" s="19" t="s">
        <v>242</v>
      </c>
      <c r="BM168" s="241" t="s">
        <v>1026</v>
      </c>
    </row>
    <row r="169" s="2" customFormat="1">
      <c r="A169" s="40"/>
      <c r="B169" s="41"/>
      <c r="C169" s="42"/>
      <c r="D169" s="243" t="s">
        <v>170</v>
      </c>
      <c r="E169" s="42"/>
      <c r="F169" s="244" t="s">
        <v>1027</v>
      </c>
      <c r="G169" s="42"/>
      <c r="H169" s="42"/>
      <c r="I169" s="148"/>
      <c r="J169" s="42"/>
      <c r="K169" s="42"/>
      <c r="L169" s="46"/>
      <c r="M169" s="245"/>
      <c r="N169" s="246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170</v>
      </c>
      <c r="AU169" s="19" t="s">
        <v>83</v>
      </c>
    </row>
    <row r="170" s="2" customFormat="1" ht="33" customHeight="1">
      <c r="A170" s="40"/>
      <c r="B170" s="41"/>
      <c r="C170" s="229" t="s">
        <v>359</v>
      </c>
      <c r="D170" s="229" t="s">
        <v>160</v>
      </c>
      <c r="E170" s="230" t="s">
        <v>534</v>
      </c>
      <c r="F170" s="231" t="s">
        <v>1028</v>
      </c>
      <c r="G170" s="232" t="s">
        <v>475</v>
      </c>
      <c r="H170" s="301"/>
      <c r="I170" s="234"/>
      <c r="J170" s="235">
        <f>ROUND(I170*H170,2)</f>
        <v>0</v>
      </c>
      <c r="K170" s="236"/>
      <c r="L170" s="46"/>
      <c r="M170" s="237" t="s">
        <v>19</v>
      </c>
      <c r="N170" s="238" t="s">
        <v>45</v>
      </c>
      <c r="O170" s="86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1" t="s">
        <v>242</v>
      </c>
      <c r="AT170" s="241" t="s">
        <v>160</v>
      </c>
      <c r="AU170" s="241" t="s">
        <v>83</v>
      </c>
      <c r="AY170" s="19" t="s">
        <v>157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9" t="s">
        <v>81</v>
      </c>
      <c r="BK170" s="242">
        <f>ROUND(I170*H170,2)</f>
        <v>0</v>
      </c>
      <c r="BL170" s="19" t="s">
        <v>242</v>
      </c>
      <c r="BM170" s="241" t="s">
        <v>1029</v>
      </c>
    </row>
    <row r="171" s="12" customFormat="1" ht="22.8" customHeight="1">
      <c r="A171" s="12"/>
      <c r="B171" s="213"/>
      <c r="C171" s="214"/>
      <c r="D171" s="215" t="s">
        <v>73</v>
      </c>
      <c r="E171" s="227" t="s">
        <v>1030</v>
      </c>
      <c r="F171" s="227" t="s">
        <v>1031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SUM(P172:P185)</f>
        <v>0</v>
      </c>
      <c r="Q171" s="221"/>
      <c r="R171" s="222">
        <f>SUM(R172:R185)</f>
        <v>0</v>
      </c>
      <c r="S171" s="221"/>
      <c r="T171" s="223">
        <f>SUM(T172:T185)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83</v>
      </c>
      <c r="AT171" s="225" t="s">
        <v>73</v>
      </c>
      <c r="AU171" s="225" t="s">
        <v>81</v>
      </c>
      <c r="AY171" s="224" t="s">
        <v>157</v>
      </c>
      <c r="BK171" s="226">
        <f>SUM(BK172:BK185)</f>
        <v>0</v>
      </c>
    </row>
    <row r="172" s="2" customFormat="1" ht="21.75" customHeight="1">
      <c r="A172" s="40"/>
      <c r="B172" s="41"/>
      <c r="C172" s="229" t="s">
        <v>365</v>
      </c>
      <c r="D172" s="229" t="s">
        <v>160</v>
      </c>
      <c r="E172" s="230" t="s">
        <v>1032</v>
      </c>
      <c r="F172" s="231" t="s">
        <v>1033</v>
      </c>
      <c r="G172" s="232" t="s">
        <v>204</v>
      </c>
      <c r="H172" s="233">
        <v>23</v>
      </c>
      <c r="I172" s="234"/>
      <c r="J172" s="235">
        <f>ROUND(I172*H172,2)</f>
        <v>0</v>
      </c>
      <c r="K172" s="236"/>
      <c r="L172" s="46"/>
      <c r="M172" s="237" t="s">
        <v>19</v>
      </c>
      <c r="N172" s="238" t="s">
        <v>45</v>
      </c>
      <c r="O172" s="86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1" t="s">
        <v>242</v>
      </c>
      <c r="AT172" s="241" t="s">
        <v>160</v>
      </c>
      <c r="AU172" s="241" t="s">
        <v>83</v>
      </c>
      <c r="AY172" s="19" t="s">
        <v>157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9" t="s">
        <v>81</v>
      </c>
      <c r="BK172" s="242">
        <f>ROUND(I172*H172,2)</f>
        <v>0</v>
      </c>
      <c r="BL172" s="19" t="s">
        <v>242</v>
      </c>
      <c r="BM172" s="241" t="s">
        <v>1034</v>
      </c>
    </row>
    <row r="173" s="13" customFormat="1">
      <c r="A173" s="13"/>
      <c r="B173" s="247"/>
      <c r="C173" s="248"/>
      <c r="D173" s="243" t="s">
        <v>176</v>
      </c>
      <c r="E173" s="249" t="s">
        <v>19</v>
      </c>
      <c r="F173" s="250" t="s">
        <v>926</v>
      </c>
      <c r="G173" s="248"/>
      <c r="H173" s="251">
        <v>23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176</v>
      </c>
      <c r="AU173" s="257" t="s">
        <v>83</v>
      </c>
      <c r="AV173" s="13" t="s">
        <v>83</v>
      </c>
      <c r="AW173" s="13" t="s">
        <v>35</v>
      </c>
      <c r="AX173" s="13" t="s">
        <v>81</v>
      </c>
      <c r="AY173" s="257" t="s">
        <v>157</v>
      </c>
    </row>
    <row r="174" s="2" customFormat="1" ht="21.75" customHeight="1">
      <c r="A174" s="40"/>
      <c r="B174" s="41"/>
      <c r="C174" s="280" t="s">
        <v>369</v>
      </c>
      <c r="D174" s="280" t="s">
        <v>251</v>
      </c>
      <c r="E174" s="281" t="s">
        <v>1035</v>
      </c>
      <c r="F174" s="282" t="s">
        <v>1036</v>
      </c>
      <c r="G174" s="283" t="s">
        <v>168</v>
      </c>
      <c r="H174" s="284">
        <v>77</v>
      </c>
      <c r="I174" s="285"/>
      <c r="J174" s="286">
        <f>ROUND(I174*H174,2)</f>
        <v>0</v>
      </c>
      <c r="K174" s="287"/>
      <c r="L174" s="288"/>
      <c r="M174" s="289" t="s">
        <v>19</v>
      </c>
      <c r="N174" s="290" t="s">
        <v>45</v>
      </c>
      <c r="O174" s="86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1" t="s">
        <v>311</v>
      </c>
      <c r="AT174" s="241" t="s">
        <v>251</v>
      </c>
      <c r="AU174" s="241" t="s">
        <v>83</v>
      </c>
      <c r="AY174" s="19" t="s">
        <v>157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9" t="s">
        <v>81</v>
      </c>
      <c r="BK174" s="242">
        <f>ROUND(I174*H174,2)</f>
        <v>0</v>
      </c>
      <c r="BL174" s="19" t="s">
        <v>242</v>
      </c>
      <c r="BM174" s="241" t="s">
        <v>1037</v>
      </c>
    </row>
    <row r="175" s="2" customFormat="1">
      <c r="A175" s="40"/>
      <c r="B175" s="41"/>
      <c r="C175" s="42"/>
      <c r="D175" s="243" t="s">
        <v>170</v>
      </c>
      <c r="E175" s="42"/>
      <c r="F175" s="244" t="s">
        <v>1038</v>
      </c>
      <c r="G175" s="42"/>
      <c r="H175" s="42"/>
      <c r="I175" s="148"/>
      <c r="J175" s="42"/>
      <c r="K175" s="42"/>
      <c r="L175" s="46"/>
      <c r="M175" s="245"/>
      <c r="N175" s="246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170</v>
      </c>
      <c r="AU175" s="19" t="s">
        <v>83</v>
      </c>
    </row>
    <row r="176" s="13" customFormat="1">
      <c r="A176" s="13"/>
      <c r="B176" s="247"/>
      <c r="C176" s="248"/>
      <c r="D176" s="243" t="s">
        <v>176</v>
      </c>
      <c r="E176" s="249" t="s">
        <v>19</v>
      </c>
      <c r="F176" s="250" t="s">
        <v>1039</v>
      </c>
      <c r="G176" s="248"/>
      <c r="H176" s="251">
        <v>76.667000000000002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176</v>
      </c>
      <c r="AU176" s="257" t="s">
        <v>83</v>
      </c>
      <c r="AV176" s="13" t="s">
        <v>83</v>
      </c>
      <c r="AW176" s="13" t="s">
        <v>35</v>
      </c>
      <c r="AX176" s="13" t="s">
        <v>74</v>
      </c>
      <c r="AY176" s="257" t="s">
        <v>157</v>
      </c>
    </row>
    <row r="177" s="13" customFormat="1">
      <c r="A177" s="13"/>
      <c r="B177" s="247"/>
      <c r="C177" s="248"/>
      <c r="D177" s="243" t="s">
        <v>176</v>
      </c>
      <c r="E177" s="249" t="s">
        <v>19</v>
      </c>
      <c r="F177" s="250" t="s">
        <v>539</v>
      </c>
      <c r="G177" s="248"/>
      <c r="H177" s="251">
        <v>77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176</v>
      </c>
      <c r="AU177" s="257" t="s">
        <v>83</v>
      </c>
      <c r="AV177" s="13" t="s">
        <v>83</v>
      </c>
      <c r="AW177" s="13" t="s">
        <v>35</v>
      </c>
      <c r="AX177" s="13" t="s">
        <v>81</v>
      </c>
      <c r="AY177" s="257" t="s">
        <v>157</v>
      </c>
    </row>
    <row r="178" s="2" customFormat="1" ht="21.75" customHeight="1">
      <c r="A178" s="40"/>
      <c r="B178" s="41"/>
      <c r="C178" s="229" t="s">
        <v>373</v>
      </c>
      <c r="D178" s="229" t="s">
        <v>160</v>
      </c>
      <c r="E178" s="230" t="s">
        <v>1040</v>
      </c>
      <c r="F178" s="231" t="s">
        <v>1041</v>
      </c>
      <c r="G178" s="232" t="s">
        <v>174</v>
      </c>
      <c r="H178" s="233">
        <v>30</v>
      </c>
      <c r="I178" s="234"/>
      <c r="J178" s="235">
        <f>ROUND(I178*H178,2)</f>
        <v>0</v>
      </c>
      <c r="K178" s="236"/>
      <c r="L178" s="46"/>
      <c r="M178" s="237" t="s">
        <v>19</v>
      </c>
      <c r="N178" s="238" t="s">
        <v>45</v>
      </c>
      <c r="O178" s="86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1" t="s">
        <v>242</v>
      </c>
      <c r="AT178" s="241" t="s">
        <v>160</v>
      </c>
      <c r="AU178" s="241" t="s">
        <v>83</v>
      </c>
      <c r="AY178" s="19" t="s">
        <v>157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9" t="s">
        <v>81</v>
      </c>
      <c r="BK178" s="242">
        <f>ROUND(I178*H178,2)</f>
        <v>0</v>
      </c>
      <c r="BL178" s="19" t="s">
        <v>242</v>
      </c>
      <c r="BM178" s="241" t="s">
        <v>1042</v>
      </c>
    </row>
    <row r="179" s="13" customFormat="1">
      <c r="A179" s="13"/>
      <c r="B179" s="247"/>
      <c r="C179" s="248"/>
      <c r="D179" s="243" t="s">
        <v>176</v>
      </c>
      <c r="E179" s="249" t="s">
        <v>19</v>
      </c>
      <c r="F179" s="250" t="s">
        <v>1014</v>
      </c>
      <c r="G179" s="248"/>
      <c r="H179" s="251">
        <v>30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176</v>
      </c>
      <c r="AU179" s="257" t="s">
        <v>83</v>
      </c>
      <c r="AV179" s="13" t="s">
        <v>83</v>
      </c>
      <c r="AW179" s="13" t="s">
        <v>35</v>
      </c>
      <c r="AX179" s="13" t="s">
        <v>81</v>
      </c>
      <c r="AY179" s="257" t="s">
        <v>157</v>
      </c>
    </row>
    <row r="180" s="2" customFormat="1" ht="33" customHeight="1">
      <c r="A180" s="40"/>
      <c r="B180" s="41"/>
      <c r="C180" s="280" t="s">
        <v>378</v>
      </c>
      <c r="D180" s="280" t="s">
        <v>251</v>
      </c>
      <c r="E180" s="281" t="s">
        <v>1043</v>
      </c>
      <c r="F180" s="282" t="s">
        <v>1044</v>
      </c>
      <c r="G180" s="283" t="s">
        <v>174</v>
      </c>
      <c r="H180" s="284">
        <v>34.5</v>
      </c>
      <c r="I180" s="285"/>
      <c r="J180" s="286">
        <f>ROUND(I180*H180,2)</f>
        <v>0</v>
      </c>
      <c r="K180" s="287"/>
      <c r="L180" s="288"/>
      <c r="M180" s="289" t="s">
        <v>19</v>
      </c>
      <c r="N180" s="290" t="s">
        <v>45</v>
      </c>
      <c r="O180" s="86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1" t="s">
        <v>311</v>
      </c>
      <c r="AT180" s="241" t="s">
        <v>251</v>
      </c>
      <c r="AU180" s="241" t="s">
        <v>83</v>
      </c>
      <c r="AY180" s="19" t="s">
        <v>157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9" t="s">
        <v>81</v>
      </c>
      <c r="BK180" s="242">
        <f>ROUND(I180*H180,2)</f>
        <v>0</v>
      </c>
      <c r="BL180" s="19" t="s">
        <v>242</v>
      </c>
      <c r="BM180" s="241" t="s">
        <v>1045</v>
      </c>
    </row>
    <row r="181" s="13" customFormat="1">
      <c r="A181" s="13"/>
      <c r="B181" s="247"/>
      <c r="C181" s="248"/>
      <c r="D181" s="243" t="s">
        <v>176</v>
      </c>
      <c r="E181" s="248"/>
      <c r="F181" s="250" t="s">
        <v>988</v>
      </c>
      <c r="G181" s="248"/>
      <c r="H181" s="251">
        <v>34.5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176</v>
      </c>
      <c r="AU181" s="257" t="s">
        <v>83</v>
      </c>
      <c r="AV181" s="13" t="s">
        <v>83</v>
      </c>
      <c r="AW181" s="13" t="s">
        <v>4</v>
      </c>
      <c r="AX181" s="13" t="s">
        <v>81</v>
      </c>
      <c r="AY181" s="257" t="s">
        <v>157</v>
      </c>
    </row>
    <row r="182" s="2" customFormat="1" ht="16.5" customHeight="1">
      <c r="A182" s="40"/>
      <c r="B182" s="41"/>
      <c r="C182" s="229" t="s">
        <v>384</v>
      </c>
      <c r="D182" s="229" t="s">
        <v>160</v>
      </c>
      <c r="E182" s="230" t="s">
        <v>1046</v>
      </c>
      <c r="F182" s="231" t="s">
        <v>1047</v>
      </c>
      <c r="G182" s="232" t="s">
        <v>174</v>
      </c>
      <c r="H182" s="233">
        <v>30</v>
      </c>
      <c r="I182" s="234"/>
      <c r="J182" s="235">
        <f>ROUND(I182*H182,2)</f>
        <v>0</v>
      </c>
      <c r="K182" s="236"/>
      <c r="L182" s="46"/>
      <c r="M182" s="237" t="s">
        <v>19</v>
      </c>
      <c r="N182" s="238" t="s">
        <v>45</v>
      </c>
      <c r="O182" s="86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1" t="s">
        <v>242</v>
      </c>
      <c r="AT182" s="241" t="s">
        <v>160</v>
      </c>
      <c r="AU182" s="241" t="s">
        <v>83</v>
      </c>
      <c r="AY182" s="19" t="s">
        <v>157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9" t="s">
        <v>81</v>
      </c>
      <c r="BK182" s="242">
        <f>ROUND(I182*H182,2)</f>
        <v>0</v>
      </c>
      <c r="BL182" s="19" t="s">
        <v>242</v>
      </c>
      <c r="BM182" s="241" t="s">
        <v>1048</v>
      </c>
    </row>
    <row r="183" s="2" customFormat="1" ht="21.75" customHeight="1">
      <c r="A183" s="40"/>
      <c r="B183" s="41"/>
      <c r="C183" s="229" t="s">
        <v>391</v>
      </c>
      <c r="D183" s="229" t="s">
        <v>160</v>
      </c>
      <c r="E183" s="230" t="s">
        <v>1049</v>
      </c>
      <c r="F183" s="231" t="s">
        <v>1050</v>
      </c>
      <c r="G183" s="232" t="s">
        <v>174</v>
      </c>
      <c r="H183" s="233">
        <v>30</v>
      </c>
      <c r="I183" s="234"/>
      <c r="J183" s="235">
        <f>ROUND(I183*H183,2)</f>
        <v>0</v>
      </c>
      <c r="K183" s="236"/>
      <c r="L183" s="46"/>
      <c r="M183" s="237" t="s">
        <v>19</v>
      </c>
      <c r="N183" s="238" t="s">
        <v>45</v>
      </c>
      <c r="O183" s="86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1" t="s">
        <v>242</v>
      </c>
      <c r="AT183" s="241" t="s">
        <v>160</v>
      </c>
      <c r="AU183" s="241" t="s">
        <v>83</v>
      </c>
      <c r="AY183" s="19" t="s">
        <v>157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9" t="s">
        <v>81</v>
      </c>
      <c r="BK183" s="242">
        <f>ROUND(I183*H183,2)</f>
        <v>0</v>
      </c>
      <c r="BL183" s="19" t="s">
        <v>242</v>
      </c>
      <c r="BM183" s="241" t="s">
        <v>1051</v>
      </c>
    </row>
    <row r="184" s="2" customFormat="1" ht="21.75" customHeight="1">
      <c r="A184" s="40"/>
      <c r="B184" s="41"/>
      <c r="C184" s="229" t="s">
        <v>395</v>
      </c>
      <c r="D184" s="229" t="s">
        <v>160</v>
      </c>
      <c r="E184" s="230" t="s">
        <v>1052</v>
      </c>
      <c r="F184" s="231" t="s">
        <v>1053</v>
      </c>
      <c r="G184" s="232" t="s">
        <v>174</v>
      </c>
      <c r="H184" s="233">
        <v>30</v>
      </c>
      <c r="I184" s="234"/>
      <c r="J184" s="235">
        <f>ROUND(I184*H184,2)</f>
        <v>0</v>
      </c>
      <c r="K184" s="236"/>
      <c r="L184" s="46"/>
      <c r="M184" s="237" t="s">
        <v>19</v>
      </c>
      <c r="N184" s="238" t="s">
        <v>45</v>
      </c>
      <c r="O184" s="86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1" t="s">
        <v>242</v>
      </c>
      <c r="AT184" s="241" t="s">
        <v>160</v>
      </c>
      <c r="AU184" s="241" t="s">
        <v>83</v>
      </c>
      <c r="AY184" s="19" t="s">
        <v>157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9" t="s">
        <v>81</v>
      </c>
      <c r="BK184" s="242">
        <f>ROUND(I184*H184,2)</f>
        <v>0</v>
      </c>
      <c r="BL184" s="19" t="s">
        <v>242</v>
      </c>
      <c r="BM184" s="241" t="s">
        <v>1054</v>
      </c>
    </row>
    <row r="185" s="2" customFormat="1" ht="33" customHeight="1">
      <c r="A185" s="40"/>
      <c r="B185" s="41"/>
      <c r="C185" s="229" t="s">
        <v>399</v>
      </c>
      <c r="D185" s="229" t="s">
        <v>160</v>
      </c>
      <c r="E185" s="230" t="s">
        <v>1055</v>
      </c>
      <c r="F185" s="231" t="s">
        <v>1056</v>
      </c>
      <c r="G185" s="232" t="s">
        <v>475</v>
      </c>
      <c r="H185" s="301"/>
      <c r="I185" s="234"/>
      <c r="J185" s="235">
        <f>ROUND(I185*H185,2)</f>
        <v>0</v>
      </c>
      <c r="K185" s="236"/>
      <c r="L185" s="46"/>
      <c r="M185" s="237" t="s">
        <v>19</v>
      </c>
      <c r="N185" s="238" t="s">
        <v>45</v>
      </c>
      <c r="O185" s="86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1" t="s">
        <v>242</v>
      </c>
      <c r="AT185" s="241" t="s">
        <v>160</v>
      </c>
      <c r="AU185" s="241" t="s">
        <v>83</v>
      </c>
      <c r="AY185" s="19" t="s">
        <v>157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9" t="s">
        <v>81</v>
      </c>
      <c r="BK185" s="242">
        <f>ROUND(I185*H185,2)</f>
        <v>0</v>
      </c>
      <c r="BL185" s="19" t="s">
        <v>242</v>
      </c>
      <c r="BM185" s="241" t="s">
        <v>1057</v>
      </c>
    </row>
    <row r="186" s="12" customFormat="1" ht="22.8" customHeight="1">
      <c r="A186" s="12"/>
      <c r="B186" s="213"/>
      <c r="C186" s="214"/>
      <c r="D186" s="215" t="s">
        <v>73</v>
      </c>
      <c r="E186" s="227" t="s">
        <v>1058</v>
      </c>
      <c r="F186" s="227" t="s">
        <v>1059</v>
      </c>
      <c r="G186" s="214"/>
      <c r="H186" s="214"/>
      <c r="I186" s="217"/>
      <c r="J186" s="228">
        <f>BK186</f>
        <v>0</v>
      </c>
      <c r="K186" s="214"/>
      <c r="L186" s="219"/>
      <c r="M186" s="220"/>
      <c r="N186" s="221"/>
      <c r="O186" s="221"/>
      <c r="P186" s="222">
        <f>SUM(P187:P191)</f>
        <v>0</v>
      </c>
      <c r="Q186" s="221"/>
      <c r="R186" s="222">
        <f>SUM(R187:R191)</f>
        <v>0</v>
      </c>
      <c r="S186" s="221"/>
      <c r="T186" s="223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4" t="s">
        <v>83</v>
      </c>
      <c r="AT186" s="225" t="s">
        <v>73</v>
      </c>
      <c r="AU186" s="225" t="s">
        <v>81</v>
      </c>
      <c r="AY186" s="224" t="s">
        <v>157</v>
      </c>
      <c r="BK186" s="226">
        <f>SUM(BK187:BK191)</f>
        <v>0</v>
      </c>
    </row>
    <row r="187" s="2" customFormat="1" ht="16.5" customHeight="1">
      <c r="A187" s="40"/>
      <c r="B187" s="41"/>
      <c r="C187" s="229" t="s">
        <v>405</v>
      </c>
      <c r="D187" s="229" t="s">
        <v>160</v>
      </c>
      <c r="E187" s="230" t="s">
        <v>1060</v>
      </c>
      <c r="F187" s="231" t="s">
        <v>1061</v>
      </c>
      <c r="G187" s="232" t="s">
        <v>204</v>
      </c>
      <c r="H187" s="233">
        <v>23</v>
      </c>
      <c r="I187" s="234"/>
      <c r="J187" s="235">
        <f>ROUND(I187*H187,2)</f>
        <v>0</v>
      </c>
      <c r="K187" s="236"/>
      <c r="L187" s="46"/>
      <c r="M187" s="237" t="s">
        <v>19</v>
      </c>
      <c r="N187" s="238" t="s">
        <v>45</v>
      </c>
      <c r="O187" s="86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1" t="s">
        <v>242</v>
      </c>
      <c r="AT187" s="241" t="s">
        <v>160</v>
      </c>
      <c r="AU187" s="241" t="s">
        <v>83</v>
      </c>
      <c r="AY187" s="19" t="s">
        <v>157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9" t="s">
        <v>81</v>
      </c>
      <c r="BK187" s="242">
        <f>ROUND(I187*H187,2)</f>
        <v>0</v>
      </c>
      <c r="BL187" s="19" t="s">
        <v>242</v>
      </c>
      <c r="BM187" s="241" t="s">
        <v>1062</v>
      </c>
    </row>
    <row r="188" s="13" customFormat="1">
      <c r="A188" s="13"/>
      <c r="B188" s="247"/>
      <c r="C188" s="248"/>
      <c r="D188" s="243" t="s">
        <v>176</v>
      </c>
      <c r="E188" s="249" t="s">
        <v>19</v>
      </c>
      <c r="F188" s="250" t="s">
        <v>926</v>
      </c>
      <c r="G188" s="248"/>
      <c r="H188" s="251">
        <v>23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7" t="s">
        <v>176</v>
      </c>
      <c r="AU188" s="257" t="s">
        <v>83</v>
      </c>
      <c r="AV188" s="13" t="s">
        <v>83</v>
      </c>
      <c r="AW188" s="13" t="s">
        <v>35</v>
      </c>
      <c r="AX188" s="13" t="s">
        <v>81</v>
      </c>
      <c r="AY188" s="257" t="s">
        <v>157</v>
      </c>
    </row>
    <row r="189" s="2" customFormat="1" ht="21.75" customHeight="1">
      <c r="A189" s="40"/>
      <c r="B189" s="41"/>
      <c r="C189" s="229" t="s">
        <v>409</v>
      </c>
      <c r="D189" s="229" t="s">
        <v>160</v>
      </c>
      <c r="E189" s="230" t="s">
        <v>1063</v>
      </c>
      <c r="F189" s="231" t="s">
        <v>1064</v>
      </c>
      <c r="G189" s="232" t="s">
        <v>174</v>
      </c>
      <c r="H189" s="233">
        <v>30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45</v>
      </c>
      <c r="O189" s="86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242</v>
      </c>
      <c r="AT189" s="241" t="s">
        <v>160</v>
      </c>
      <c r="AU189" s="241" t="s">
        <v>83</v>
      </c>
      <c r="AY189" s="19" t="s">
        <v>157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81</v>
      </c>
      <c r="BK189" s="242">
        <f>ROUND(I189*H189,2)</f>
        <v>0</v>
      </c>
      <c r="BL189" s="19" t="s">
        <v>242</v>
      </c>
      <c r="BM189" s="241" t="s">
        <v>1065</v>
      </c>
    </row>
    <row r="190" s="13" customFormat="1">
      <c r="A190" s="13"/>
      <c r="B190" s="247"/>
      <c r="C190" s="248"/>
      <c r="D190" s="243" t="s">
        <v>176</v>
      </c>
      <c r="E190" s="249" t="s">
        <v>19</v>
      </c>
      <c r="F190" s="250" t="s">
        <v>1014</v>
      </c>
      <c r="G190" s="248"/>
      <c r="H190" s="251">
        <v>30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176</v>
      </c>
      <c r="AU190" s="257" t="s">
        <v>83</v>
      </c>
      <c r="AV190" s="13" t="s">
        <v>83</v>
      </c>
      <c r="AW190" s="13" t="s">
        <v>35</v>
      </c>
      <c r="AX190" s="13" t="s">
        <v>81</v>
      </c>
      <c r="AY190" s="257" t="s">
        <v>157</v>
      </c>
    </row>
    <row r="191" s="2" customFormat="1" ht="33" customHeight="1">
      <c r="A191" s="40"/>
      <c r="B191" s="41"/>
      <c r="C191" s="229" t="s">
        <v>413</v>
      </c>
      <c r="D191" s="229" t="s">
        <v>160</v>
      </c>
      <c r="E191" s="230" t="s">
        <v>1066</v>
      </c>
      <c r="F191" s="231" t="s">
        <v>1067</v>
      </c>
      <c r="G191" s="232" t="s">
        <v>475</v>
      </c>
      <c r="H191" s="301"/>
      <c r="I191" s="234"/>
      <c r="J191" s="235">
        <f>ROUND(I191*H191,2)</f>
        <v>0</v>
      </c>
      <c r="K191" s="236"/>
      <c r="L191" s="46"/>
      <c r="M191" s="237" t="s">
        <v>19</v>
      </c>
      <c r="N191" s="238" t="s">
        <v>45</v>
      </c>
      <c r="O191" s="86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1" t="s">
        <v>242</v>
      </c>
      <c r="AT191" s="241" t="s">
        <v>160</v>
      </c>
      <c r="AU191" s="241" t="s">
        <v>83</v>
      </c>
      <c r="AY191" s="19" t="s">
        <v>157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9" t="s">
        <v>81</v>
      </c>
      <c r="BK191" s="242">
        <f>ROUND(I191*H191,2)</f>
        <v>0</v>
      </c>
      <c r="BL191" s="19" t="s">
        <v>242</v>
      </c>
      <c r="BM191" s="241" t="s">
        <v>1068</v>
      </c>
    </row>
    <row r="192" s="12" customFormat="1" ht="22.8" customHeight="1">
      <c r="A192" s="12"/>
      <c r="B192" s="213"/>
      <c r="C192" s="214"/>
      <c r="D192" s="215" t="s">
        <v>73</v>
      </c>
      <c r="E192" s="227" t="s">
        <v>582</v>
      </c>
      <c r="F192" s="227" t="s">
        <v>583</v>
      </c>
      <c r="G192" s="214"/>
      <c r="H192" s="214"/>
      <c r="I192" s="217"/>
      <c r="J192" s="228">
        <f>BK192</f>
        <v>0</v>
      </c>
      <c r="K192" s="214"/>
      <c r="L192" s="219"/>
      <c r="M192" s="220"/>
      <c r="N192" s="221"/>
      <c r="O192" s="221"/>
      <c r="P192" s="222">
        <f>SUM(P193:P195)</f>
        <v>0</v>
      </c>
      <c r="Q192" s="221"/>
      <c r="R192" s="222">
        <f>SUM(R193:R195)</f>
        <v>0</v>
      </c>
      <c r="S192" s="221"/>
      <c r="T192" s="223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4" t="s">
        <v>83</v>
      </c>
      <c r="AT192" s="225" t="s">
        <v>73</v>
      </c>
      <c r="AU192" s="225" t="s">
        <v>81</v>
      </c>
      <c r="AY192" s="224" t="s">
        <v>157</v>
      </c>
      <c r="BK192" s="226">
        <f>SUM(BK193:BK195)</f>
        <v>0</v>
      </c>
    </row>
    <row r="193" s="2" customFormat="1" ht="16.5" customHeight="1">
      <c r="A193" s="40"/>
      <c r="B193" s="41"/>
      <c r="C193" s="229" t="s">
        <v>417</v>
      </c>
      <c r="D193" s="229" t="s">
        <v>160</v>
      </c>
      <c r="E193" s="230" t="s">
        <v>1069</v>
      </c>
      <c r="F193" s="231" t="s">
        <v>1070</v>
      </c>
      <c r="G193" s="232" t="s">
        <v>174</v>
      </c>
      <c r="H193" s="233">
        <v>5</v>
      </c>
      <c r="I193" s="234"/>
      <c r="J193" s="235">
        <f>ROUND(I193*H193,2)</f>
        <v>0</v>
      </c>
      <c r="K193" s="236"/>
      <c r="L193" s="46"/>
      <c r="M193" s="237" t="s">
        <v>19</v>
      </c>
      <c r="N193" s="238" t="s">
        <v>45</v>
      </c>
      <c r="O193" s="86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1" t="s">
        <v>242</v>
      </c>
      <c r="AT193" s="241" t="s">
        <v>160</v>
      </c>
      <c r="AU193" s="241" t="s">
        <v>83</v>
      </c>
      <c r="AY193" s="19" t="s">
        <v>157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9" t="s">
        <v>81</v>
      </c>
      <c r="BK193" s="242">
        <f>ROUND(I193*H193,2)</f>
        <v>0</v>
      </c>
      <c r="BL193" s="19" t="s">
        <v>242</v>
      </c>
      <c r="BM193" s="241" t="s">
        <v>1071</v>
      </c>
    </row>
    <row r="194" s="2" customFormat="1" ht="21.75" customHeight="1">
      <c r="A194" s="40"/>
      <c r="B194" s="41"/>
      <c r="C194" s="229" t="s">
        <v>421</v>
      </c>
      <c r="D194" s="229" t="s">
        <v>160</v>
      </c>
      <c r="E194" s="230" t="s">
        <v>1072</v>
      </c>
      <c r="F194" s="231" t="s">
        <v>1073</v>
      </c>
      <c r="G194" s="232" t="s">
        <v>174</v>
      </c>
      <c r="H194" s="233">
        <v>5</v>
      </c>
      <c r="I194" s="234"/>
      <c r="J194" s="235">
        <f>ROUND(I194*H194,2)</f>
        <v>0</v>
      </c>
      <c r="K194" s="236"/>
      <c r="L194" s="46"/>
      <c r="M194" s="237" t="s">
        <v>19</v>
      </c>
      <c r="N194" s="238" t="s">
        <v>45</v>
      </c>
      <c r="O194" s="86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1" t="s">
        <v>242</v>
      </c>
      <c r="AT194" s="241" t="s">
        <v>160</v>
      </c>
      <c r="AU194" s="241" t="s">
        <v>83</v>
      </c>
      <c r="AY194" s="19" t="s">
        <v>157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81</v>
      </c>
      <c r="BK194" s="242">
        <f>ROUND(I194*H194,2)</f>
        <v>0</v>
      </c>
      <c r="BL194" s="19" t="s">
        <v>242</v>
      </c>
      <c r="BM194" s="241" t="s">
        <v>1074</v>
      </c>
    </row>
    <row r="195" s="2" customFormat="1" ht="16.5" customHeight="1">
      <c r="A195" s="40"/>
      <c r="B195" s="41"/>
      <c r="C195" s="229" t="s">
        <v>426</v>
      </c>
      <c r="D195" s="229" t="s">
        <v>160</v>
      </c>
      <c r="E195" s="230" t="s">
        <v>1075</v>
      </c>
      <c r="F195" s="231" t="s">
        <v>1076</v>
      </c>
      <c r="G195" s="232" t="s">
        <v>174</v>
      </c>
      <c r="H195" s="233">
        <v>5</v>
      </c>
      <c r="I195" s="234"/>
      <c r="J195" s="235">
        <f>ROUND(I195*H195,2)</f>
        <v>0</v>
      </c>
      <c r="K195" s="236"/>
      <c r="L195" s="46"/>
      <c r="M195" s="237" t="s">
        <v>19</v>
      </c>
      <c r="N195" s="238" t="s">
        <v>45</v>
      </c>
      <c r="O195" s="86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1" t="s">
        <v>242</v>
      </c>
      <c r="AT195" s="241" t="s">
        <v>160</v>
      </c>
      <c r="AU195" s="241" t="s">
        <v>83</v>
      </c>
      <c r="AY195" s="19" t="s">
        <v>157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81</v>
      </c>
      <c r="BK195" s="242">
        <f>ROUND(I195*H195,2)</f>
        <v>0</v>
      </c>
      <c r="BL195" s="19" t="s">
        <v>242</v>
      </c>
      <c r="BM195" s="241" t="s">
        <v>1077</v>
      </c>
    </row>
    <row r="196" s="12" customFormat="1" ht="22.8" customHeight="1">
      <c r="A196" s="12"/>
      <c r="B196" s="213"/>
      <c r="C196" s="214"/>
      <c r="D196" s="215" t="s">
        <v>73</v>
      </c>
      <c r="E196" s="227" t="s">
        <v>1078</v>
      </c>
      <c r="F196" s="227" t="s">
        <v>1079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SUM(P197:P202)</f>
        <v>0</v>
      </c>
      <c r="Q196" s="221"/>
      <c r="R196" s="222">
        <f>SUM(R197:R202)</f>
        <v>0.027949999999999999</v>
      </c>
      <c r="S196" s="221"/>
      <c r="T196" s="223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83</v>
      </c>
      <c r="AT196" s="225" t="s">
        <v>73</v>
      </c>
      <c r="AU196" s="225" t="s">
        <v>81</v>
      </c>
      <c r="AY196" s="224" t="s">
        <v>157</v>
      </c>
      <c r="BK196" s="226">
        <f>SUM(BK197:BK202)</f>
        <v>0</v>
      </c>
    </row>
    <row r="197" s="2" customFormat="1" ht="21.75" customHeight="1">
      <c r="A197" s="40"/>
      <c r="B197" s="41"/>
      <c r="C197" s="229" t="s">
        <v>431</v>
      </c>
      <c r="D197" s="229" t="s">
        <v>160</v>
      </c>
      <c r="E197" s="230" t="s">
        <v>1080</v>
      </c>
      <c r="F197" s="231" t="s">
        <v>1081</v>
      </c>
      <c r="G197" s="232" t="s">
        <v>174</v>
      </c>
      <c r="H197" s="233">
        <v>30</v>
      </c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45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242</v>
      </c>
      <c r="AT197" s="241" t="s">
        <v>160</v>
      </c>
      <c r="AU197" s="241" t="s">
        <v>83</v>
      </c>
      <c r="AY197" s="19" t="s">
        <v>157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81</v>
      </c>
      <c r="BK197" s="242">
        <f>ROUND(I197*H197,2)</f>
        <v>0</v>
      </c>
      <c r="BL197" s="19" t="s">
        <v>242</v>
      </c>
      <c r="BM197" s="241" t="s">
        <v>1082</v>
      </c>
    </row>
    <row r="198" s="2" customFormat="1" ht="21.75" customHeight="1">
      <c r="A198" s="40"/>
      <c r="B198" s="41"/>
      <c r="C198" s="229" t="s">
        <v>435</v>
      </c>
      <c r="D198" s="229" t="s">
        <v>160</v>
      </c>
      <c r="E198" s="230" t="s">
        <v>1083</v>
      </c>
      <c r="F198" s="231" t="s">
        <v>1084</v>
      </c>
      <c r="G198" s="232" t="s">
        <v>174</v>
      </c>
      <c r="H198" s="233">
        <v>107.5</v>
      </c>
      <c r="I198" s="234"/>
      <c r="J198" s="235">
        <f>ROUND(I198*H198,2)</f>
        <v>0</v>
      </c>
      <c r="K198" s="236"/>
      <c r="L198" s="46"/>
      <c r="M198" s="237" t="s">
        <v>19</v>
      </c>
      <c r="N198" s="238" t="s">
        <v>45</v>
      </c>
      <c r="O198" s="86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1" t="s">
        <v>242</v>
      </c>
      <c r="AT198" s="241" t="s">
        <v>160</v>
      </c>
      <c r="AU198" s="241" t="s">
        <v>83</v>
      </c>
      <c r="AY198" s="19" t="s">
        <v>157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9" t="s">
        <v>81</v>
      </c>
      <c r="BK198" s="242">
        <f>ROUND(I198*H198,2)</f>
        <v>0</v>
      </c>
      <c r="BL198" s="19" t="s">
        <v>242</v>
      </c>
      <c r="BM198" s="241" t="s">
        <v>1085</v>
      </c>
    </row>
    <row r="199" s="2" customFormat="1" ht="33" customHeight="1">
      <c r="A199" s="40"/>
      <c r="B199" s="41"/>
      <c r="C199" s="229" t="s">
        <v>442</v>
      </c>
      <c r="D199" s="229" t="s">
        <v>160</v>
      </c>
      <c r="E199" s="230" t="s">
        <v>1086</v>
      </c>
      <c r="F199" s="231" t="s">
        <v>1087</v>
      </c>
      <c r="G199" s="232" t="s">
        <v>174</v>
      </c>
      <c r="H199" s="233">
        <v>107.5</v>
      </c>
      <c r="I199" s="234"/>
      <c r="J199" s="235">
        <f>ROUND(I199*H199,2)</f>
        <v>0</v>
      </c>
      <c r="K199" s="236"/>
      <c r="L199" s="46"/>
      <c r="M199" s="237" t="s">
        <v>19</v>
      </c>
      <c r="N199" s="238" t="s">
        <v>45</v>
      </c>
      <c r="O199" s="86"/>
      <c r="P199" s="239">
        <f>O199*H199</f>
        <v>0</v>
      </c>
      <c r="Q199" s="239">
        <v>0.00025999999999999998</v>
      </c>
      <c r="R199" s="239">
        <f>Q199*H199</f>
        <v>0.027949999999999999</v>
      </c>
      <c r="S199" s="239">
        <v>0</v>
      </c>
      <c r="T199" s="24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1" t="s">
        <v>242</v>
      </c>
      <c r="AT199" s="241" t="s">
        <v>160</v>
      </c>
      <c r="AU199" s="241" t="s">
        <v>83</v>
      </c>
      <c r="AY199" s="19" t="s">
        <v>157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9" t="s">
        <v>81</v>
      </c>
      <c r="BK199" s="242">
        <f>ROUND(I199*H199,2)</f>
        <v>0</v>
      </c>
      <c r="BL199" s="19" t="s">
        <v>242</v>
      </c>
      <c r="BM199" s="241" t="s">
        <v>1088</v>
      </c>
    </row>
    <row r="200" s="13" customFormat="1">
      <c r="A200" s="13"/>
      <c r="B200" s="247"/>
      <c r="C200" s="248"/>
      <c r="D200" s="243" t="s">
        <v>176</v>
      </c>
      <c r="E200" s="249" t="s">
        <v>19</v>
      </c>
      <c r="F200" s="250" t="s">
        <v>1014</v>
      </c>
      <c r="G200" s="248"/>
      <c r="H200" s="251">
        <v>30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176</v>
      </c>
      <c r="AU200" s="257" t="s">
        <v>83</v>
      </c>
      <c r="AV200" s="13" t="s">
        <v>83</v>
      </c>
      <c r="AW200" s="13" t="s">
        <v>35</v>
      </c>
      <c r="AX200" s="13" t="s">
        <v>74</v>
      </c>
      <c r="AY200" s="257" t="s">
        <v>157</v>
      </c>
    </row>
    <row r="201" s="13" customFormat="1">
      <c r="A201" s="13"/>
      <c r="B201" s="247"/>
      <c r="C201" s="248"/>
      <c r="D201" s="243" t="s">
        <v>176</v>
      </c>
      <c r="E201" s="249" t="s">
        <v>19</v>
      </c>
      <c r="F201" s="250" t="s">
        <v>1089</v>
      </c>
      <c r="G201" s="248"/>
      <c r="H201" s="251">
        <v>77.5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176</v>
      </c>
      <c r="AU201" s="257" t="s">
        <v>83</v>
      </c>
      <c r="AV201" s="13" t="s">
        <v>83</v>
      </c>
      <c r="AW201" s="13" t="s">
        <v>35</v>
      </c>
      <c r="AX201" s="13" t="s">
        <v>74</v>
      </c>
      <c r="AY201" s="257" t="s">
        <v>157</v>
      </c>
    </row>
    <row r="202" s="14" customFormat="1">
      <c r="A202" s="14"/>
      <c r="B202" s="258"/>
      <c r="C202" s="259"/>
      <c r="D202" s="243" t="s">
        <v>176</v>
      </c>
      <c r="E202" s="260" t="s">
        <v>19</v>
      </c>
      <c r="F202" s="261" t="s">
        <v>183</v>
      </c>
      <c r="G202" s="259"/>
      <c r="H202" s="262">
        <v>107.5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8" t="s">
        <v>176</v>
      </c>
      <c r="AU202" s="268" t="s">
        <v>83</v>
      </c>
      <c r="AV202" s="14" t="s">
        <v>164</v>
      </c>
      <c r="AW202" s="14" t="s">
        <v>35</v>
      </c>
      <c r="AX202" s="14" t="s">
        <v>81</v>
      </c>
      <c r="AY202" s="268" t="s">
        <v>157</v>
      </c>
    </row>
    <row r="203" s="12" customFormat="1" ht="22.8" customHeight="1">
      <c r="A203" s="12"/>
      <c r="B203" s="213"/>
      <c r="C203" s="214"/>
      <c r="D203" s="215" t="s">
        <v>73</v>
      </c>
      <c r="E203" s="227" t="s">
        <v>1090</v>
      </c>
      <c r="F203" s="227" t="s">
        <v>1091</v>
      </c>
      <c r="G203" s="214"/>
      <c r="H203" s="214"/>
      <c r="I203" s="217"/>
      <c r="J203" s="228">
        <f>BK203</f>
        <v>0</v>
      </c>
      <c r="K203" s="214"/>
      <c r="L203" s="219"/>
      <c r="M203" s="220"/>
      <c r="N203" s="221"/>
      <c r="O203" s="221"/>
      <c r="P203" s="222">
        <f>SUM(P204:P205)</f>
        <v>0</v>
      </c>
      <c r="Q203" s="221"/>
      <c r="R203" s="222">
        <f>SUM(R204:R205)</f>
        <v>0</v>
      </c>
      <c r="S203" s="221"/>
      <c r="T203" s="223">
        <f>SUM(T204:T205)</f>
        <v>0.080000000000000002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4" t="s">
        <v>83</v>
      </c>
      <c r="AT203" s="225" t="s">
        <v>73</v>
      </c>
      <c r="AU203" s="225" t="s">
        <v>81</v>
      </c>
      <c r="AY203" s="224" t="s">
        <v>157</v>
      </c>
      <c r="BK203" s="226">
        <f>SUM(BK204:BK205)</f>
        <v>0</v>
      </c>
    </row>
    <row r="204" s="2" customFormat="1" ht="21.75" customHeight="1">
      <c r="A204" s="40"/>
      <c r="B204" s="41"/>
      <c r="C204" s="229" t="s">
        <v>446</v>
      </c>
      <c r="D204" s="229" t="s">
        <v>160</v>
      </c>
      <c r="E204" s="230" t="s">
        <v>1092</v>
      </c>
      <c r="F204" s="231" t="s">
        <v>1093</v>
      </c>
      <c r="G204" s="232" t="s">
        <v>168</v>
      </c>
      <c r="H204" s="233">
        <v>1</v>
      </c>
      <c r="I204" s="234"/>
      <c r="J204" s="235">
        <f>ROUND(I204*H204,2)</f>
        <v>0</v>
      </c>
      <c r="K204" s="236"/>
      <c r="L204" s="46"/>
      <c r="M204" s="237" t="s">
        <v>19</v>
      </c>
      <c r="N204" s="238" t="s">
        <v>45</v>
      </c>
      <c r="O204" s="86"/>
      <c r="P204" s="239">
        <f>O204*H204</f>
        <v>0</v>
      </c>
      <c r="Q204" s="239">
        <v>0</v>
      </c>
      <c r="R204" s="239">
        <f>Q204*H204</f>
        <v>0</v>
      </c>
      <c r="S204" s="239">
        <v>0.080000000000000002</v>
      </c>
      <c r="T204" s="240">
        <f>S204*H204</f>
        <v>0.080000000000000002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1" t="s">
        <v>242</v>
      </c>
      <c r="AT204" s="241" t="s">
        <v>160</v>
      </c>
      <c r="AU204" s="241" t="s">
        <v>83</v>
      </c>
      <c r="AY204" s="19" t="s">
        <v>157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9" t="s">
        <v>81</v>
      </c>
      <c r="BK204" s="242">
        <f>ROUND(I204*H204,2)</f>
        <v>0</v>
      </c>
      <c r="BL204" s="19" t="s">
        <v>242</v>
      </c>
      <c r="BM204" s="241" t="s">
        <v>1094</v>
      </c>
    </row>
    <row r="205" s="2" customFormat="1" ht="33" customHeight="1">
      <c r="A205" s="40"/>
      <c r="B205" s="41"/>
      <c r="C205" s="229" t="s">
        <v>453</v>
      </c>
      <c r="D205" s="229" t="s">
        <v>160</v>
      </c>
      <c r="E205" s="230" t="s">
        <v>1095</v>
      </c>
      <c r="F205" s="231" t="s">
        <v>1096</v>
      </c>
      <c r="G205" s="232" t="s">
        <v>475</v>
      </c>
      <c r="H205" s="301"/>
      <c r="I205" s="234"/>
      <c r="J205" s="235">
        <f>ROUND(I205*H205,2)</f>
        <v>0</v>
      </c>
      <c r="K205" s="236"/>
      <c r="L205" s="46"/>
      <c r="M205" s="237" t="s">
        <v>19</v>
      </c>
      <c r="N205" s="238" t="s">
        <v>45</v>
      </c>
      <c r="O205" s="86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1" t="s">
        <v>242</v>
      </c>
      <c r="AT205" s="241" t="s">
        <v>160</v>
      </c>
      <c r="AU205" s="241" t="s">
        <v>83</v>
      </c>
      <c r="AY205" s="19" t="s">
        <v>157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81</v>
      </c>
      <c r="BK205" s="242">
        <f>ROUND(I205*H205,2)</f>
        <v>0</v>
      </c>
      <c r="BL205" s="19" t="s">
        <v>242</v>
      </c>
      <c r="BM205" s="241" t="s">
        <v>1097</v>
      </c>
    </row>
    <row r="206" s="12" customFormat="1" ht="25.92" customHeight="1">
      <c r="A206" s="12"/>
      <c r="B206" s="213"/>
      <c r="C206" s="214"/>
      <c r="D206" s="215" t="s">
        <v>73</v>
      </c>
      <c r="E206" s="216" t="s">
        <v>629</v>
      </c>
      <c r="F206" s="216" t="s">
        <v>630</v>
      </c>
      <c r="G206" s="214"/>
      <c r="H206" s="214"/>
      <c r="I206" s="217"/>
      <c r="J206" s="218">
        <f>BK206</f>
        <v>0</v>
      </c>
      <c r="K206" s="214"/>
      <c r="L206" s="219"/>
      <c r="M206" s="220"/>
      <c r="N206" s="221"/>
      <c r="O206" s="221"/>
      <c r="P206" s="222">
        <f>SUM(P207:P213)</f>
        <v>0</v>
      </c>
      <c r="Q206" s="221"/>
      <c r="R206" s="222">
        <f>SUM(R207:R213)</f>
        <v>0</v>
      </c>
      <c r="S206" s="221"/>
      <c r="T206" s="223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4" t="s">
        <v>158</v>
      </c>
      <c r="AT206" s="225" t="s">
        <v>73</v>
      </c>
      <c r="AU206" s="225" t="s">
        <v>74</v>
      </c>
      <c r="AY206" s="224" t="s">
        <v>157</v>
      </c>
      <c r="BK206" s="226">
        <f>SUM(BK207:BK213)</f>
        <v>0</v>
      </c>
    </row>
    <row r="207" s="2" customFormat="1" ht="21.75" customHeight="1">
      <c r="A207" s="40"/>
      <c r="B207" s="41"/>
      <c r="C207" s="229" t="s">
        <v>459</v>
      </c>
      <c r="D207" s="229" t="s">
        <v>160</v>
      </c>
      <c r="E207" s="230" t="s">
        <v>1098</v>
      </c>
      <c r="F207" s="231" t="s">
        <v>1099</v>
      </c>
      <c r="G207" s="232" t="s">
        <v>204</v>
      </c>
      <c r="H207" s="233">
        <v>20</v>
      </c>
      <c r="I207" s="234"/>
      <c r="J207" s="235">
        <f>ROUND(I207*H207,2)</f>
        <v>0</v>
      </c>
      <c r="K207" s="236"/>
      <c r="L207" s="46"/>
      <c r="M207" s="237" t="s">
        <v>19</v>
      </c>
      <c r="N207" s="238" t="s">
        <v>45</v>
      </c>
      <c r="O207" s="86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1" t="s">
        <v>479</v>
      </c>
      <c r="AT207" s="241" t="s">
        <v>160</v>
      </c>
      <c r="AU207" s="241" t="s">
        <v>81</v>
      </c>
      <c r="AY207" s="19" t="s">
        <v>157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9" t="s">
        <v>81</v>
      </c>
      <c r="BK207" s="242">
        <f>ROUND(I207*H207,2)</f>
        <v>0</v>
      </c>
      <c r="BL207" s="19" t="s">
        <v>479</v>
      </c>
      <c r="BM207" s="241" t="s">
        <v>1100</v>
      </c>
    </row>
    <row r="208" s="2" customFormat="1">
      <c r="A208" s="40"/>
      <c r="B208" s="41"/>
      <c r="C208" s="42"/>
      <c r="D208" s="243" t="s">
        <v>170</v>
      </c>
      <c r="E208" s="42"/>
      <c r="F208" s="244" t="s">
        <v>1101</v>
      </c>
      <c r="G208" s="42"/>
      <c r="H208" s="42"/>
      <c r="I208" s="148"/>
      <c r="J208" s="42"/>
      <c r="K208" s="42"/>
      <c r="L208" s="46"/>
      <c r="M208" s="245"/>
      <c r="N208" s="246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170</v>
      </c>
      <c r="AU208" s="19" t="s">
        <v>81</v>
      </c>
    </row>
    <row r="209" s="2" customFormat="1" ht="16.5" customHeight="1">
      <c r="A209" s="40"/>
      <c r="B209" s="41"/>
      <c r="C209" s="229" t="s">
        <v>464</v>
      </c>
      <c r="D209" s="229" t="s">
        <v>160</v>
      </c>
      <c r="E209" s="230" t="s">
        <v>1102</v>
      </c>
      <c r="F209" s="231" t="s">
        <v>1103</v>
      </c>
      <c r="G209" s="232" t="s">
        <v>1104</v>
      </c>
      <c r="H209" s="233">
        <v>1</v>
      </c>
      <c r="I209" s="234"/>
      <c r="J209" s="235">
        <f>ROUND(I209*H209,2)</f>
        <v>0</v>
      </c>
      <c r="K209" s="236"/>
      <c r="L209" s="46"/>
      <c r="M209" s="237" t="s">
        <v>19</v>
      </c>
      <c r="N209" s="238" t="s">
        <v>45</v>
      </c>
      <c r="O209" s="86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1" t="s">
        <v>479</v>
      </c>
      <c r="AT209" s="241" t="s">
        <v>160</v>
      </c>
      <c r="AU209" s="241" t="s">
        <v>81</v>
      </c>
      <c r="AY209" s="19" t="s">
        <v>157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9" t="s">
        <v>81</v>
      </c>
      <c r="BK209" s="242">
        <f>ROUND(I209*H209,2)</f>
        <v>0</v>
      </c>
      <c r="BL209" s="19" t="s">
        <v>479</v>
      </c>
      <c r="BM209" s="241" t="s">
        <v>1105</v>
      </c>
    </row>
    <row r="210" s="2" customFormat="1" ht="16.5" customHeight="1">
      <c r="A210" s="40"/>
      <c r="B210" s="41"/>
      <c r="C210" s="229" t="s">
        <v>468</v>
      </c>
      <c r="D210" s="229" t="s">
        <v>160</v>
      </c>
      <c r="E210" s="230" t="s">
        <v>1106</v>
      </c>
      <c r="F210" s="231" t="s">
        <v>1107</v>
      </c>
      <c r="G210" s="232" t="s">
        <v>1104</v>
      </c>
      <c r="H210" s="233">
        <v>1</v>
      </c>
      <c r="I210" s="234"/>
      <c r="J210" s="235">
        <f>ROUND(I210*H210,2)</f>
        <v>0</v>
      </c>
      <c r="K210" s="236"/>
      <c r="L210" s="46"/>
      <c r="M210" s="237" t="s">
        <v>19</v>
      </c>
      <c r="N210" s="238" t="s">
        <v>45</v>
      </c>
      <c r="O210" s="86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1" t="s">
        <v>479</v>
      </c>
      <c r="AT210" s="241" t="s">
        <v>160</v>
      </c>
      <c r="AU210" s="241" t="s">
        <v>81</v>
      </c>
      <c r="AY210" s="19" t="s">
        <v>157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9" t="s">
        <v>81</v>
      </c>
      <c r="BK210" s="242">
        <f>ROUND(I210*H210,2)</f>
        <v>0</v>
      </c>
      <c r="BL210" s="19" t="s">
        <v>479</v>
      </c>
      <c r="BM210" s="241" t="s">
        <v>1108</v>
      </c>
    </row>
    <row r="211" s="2" customFormat="1" ht="21.75" customHeight="1">
      <c r="A211" s="40"/>
      <c r="B211" s="41"/>
      <c r="C211" s="280" t="s">
        <v>472</v>
      </c>
      <c r="D211" s="280" t="s">
        <v>251</v>
      </c>
      <c r="E211" s="281" t="s">
        <v>1109</v>
      </c>
      <c r="F211" s="282" t="s">
        <v>1110</v>
      </c>
      <c r="G211" s="283" t="s">
        <v>1104</v>
      </c>
      <c r="H211" s="284">
        <v>1</v>
      </c>
      <c r="I211" s="285"/>
      <c r="J211" s="286">
        <f>ROUND(I211*H211,2)</f>
        <v>0</v>
      </c>
      <c r="K211" s="287"/>
      <c r="L211" s="288"/>
      <c r="M211" s="289" t="s">
        <v>19</v>
      </c>
      <c r="N211" s="290" t="s">
        <v>45</v>
      </c>
      <c r="O211" s="86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1" t="s">
        <v>643</v>
      </c>
      <c r="AT211" s="241" t="s">
        <v>251</v>
      </c>
      <c r="AU211" s="241" t="s">
        <v>81</v>
      </c>
      <c r="AY211" s="19" t="s">
        <v>157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9" t="s">
        <v>81</v>
      </c>
      <c r="BK211" s="242">
        <f>ROUND(I211*H211,2)</f>
        <v>0</v>
      </c>
      <c r="BL211" s="19" t="s">
        <v>479</v>
      </c>
      <c r="BM211" s="241" t="s">
        <v>1111</v>
      </c>
    </row>
    <row r="212" s="2" customFormat="1" ht="21.75" customHeight="1">
      <c r="A212" s="40"/>
      <c r="B212" s="41"/>
      <c r="C212" s="229" t="s">
        <v>479</v>
      </c>
      <c r="D212" s="229" t="s">
        <v>160</v>
      </c>
      <c r="E212" s="230" t="s">
        <v>1112</v>
      </c>
      <c r="F212" s="231" t="s">
        <v>1113</v>
      </c>
      <c r="G212" s="232" t="s">
        <v>168</v>
      </c>
      <c r="H212" s="233">
        <v>1</v>
      </c>
      <c r="I212" s="234"/>
      <c r="J212" s="235">
        <f>ROUND(I212*H212,2)</f>
        <v>0</v>
      </c>
      <c r="K212" s="236"/>
      <c r="L212" s="46"/>
      <c r="M212" s="237" t="s">
        <v>19</v>
      </c>
      <c r="N212" s="238" t="s">
        <v>45</v>
      </c>
      <c r="O212" s="86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1" t="s">
        <v>479</v>
      </c>
      <c r="AT212" s="241" t="s">
        <v>160</v>
      </c>
      <c r="AU212" s="241" t="s">
        <v>81</v>
      </c>
      <c r="AY212" s="19" t="s">
        <v>157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9" t="s">
        <v>81</v>
      </c>
      <c r="BK212" s="242">
        <f>ROUND(I212*H212,2)</f>
        <v>0</v>
      </c>
      <c r="BL212" s="19" t="s">
        <v>479</v>
      </c>
      <c r="BM212" s="241" t="s">
        <v>1114</v>
      </c>
    </row>
    <row r="213" s="2" customFormat="1" ht="16.5" customHeight="1">
      <c r="A213" s="40"/>
      <c r="B213" s="41"/>
      <c r="C213" s="280" t="s">
        <v>483</v>
      </c>
      <c r="D213" s="280" t="s">
        <v>251</v>
      </c>
      <c r="E213" s="281" t="s">
        <v>1115</v>
      </c>
      <c r="F213" s="282" t="s">
        <v>1116</v>
      </c>
      <c r="G213" s="283" t="s">
        <v>1104</v>
      </c>
      <c r="H213" s="284">
        <v>1</v>
      </c>
      <c r="I213" s="285"/>
      <c r="J213" s="286">
        <f>ROUND(I213*H213,2)</f>
        <v>0</v>
      </c>
      <c r="K213" s="287"/>
      <c r="L213" s="288"/>
      <c r="M213" s="306" t="s">
        <v>19</v>
      </c>
      <c r="N213" s="307" t="s">
        <v>45</v>
      </c>
      <c r="O213" s="304"/>
      <c r="P213" s="308">
        <f>O213*H213</f>
        <v>0</v>
      </c>
      <c r="Q213" s="308">
        <v>0</v>
      </c>
      <c r="R213" s="308">
        <f>Q213*H213</f>
        <v>0</v>
      </c>
      <c r="S213" s="308">
        <v>0</v>
      </c>
      <c r="T213" s="309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1" t="s">
        <v>643</v>
      </c>
      <c r="AT213" s="241" t="s">
        <v>251</v>
      </c>
      <c r="AU213" s="241" t="s">
        <v>81</v>
      </c>
      <c r="AY213" s="19" t="s">
        <v>157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9" t="s">
        <v>81</v>
      </c>
      <c r="BK213" s="242">
        <f>ROUND(I213*H213,2)</f>
        <v>0</v>
      </c>
      <c r="BL213" s="19" t="s">
        <v>479</v>
      </c>
      <c r="BM213" s="241" t="s">
        <v>1117</v>
      </c>
    </row>
    <row r="214" s="2" customFormat="1" ht="6.96" customHeight="1">
      <c r="A214" s="40"/>
      <c r="B214" s="61"/>
      <c r="C214" s="62"/>
      <c r="D214" s="62"/>
      <c r="E214" s="62"/>
      <c r="F214" s="62"/>
      <c r="G214" s="62"/>
      <c r="H214" s="62"/>
      <c r="I214" s="177"/>
      <c r="J214" s="62"/>
      <c r="K214" s="62"/>
      <c r="L214" s="46"/>
      <c r="M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</row>
  </sheetData>
  <sheetProtection sheet="1" autoFilter="0" formatColumns="0" formatRows="0" objects="1" scenarios="1" spinCount="100000" saltValue="DQ+3LDzlONQhHfPMSbno28mWu1Sq+iNOIj8DE2XaWB+4KOMOjCof7+XlXxJkA8jrpSH3OI81ir2RD1PD8zioEA==" hashValue="y5dYtMym/R/ynOCKF9L2+mCOvWdKl3RvktXoNkxGH5FD5kyLc25fBQ9lLanszOQCYE6SQ6cxLAVmWUQxQ1j5qA==" algorithmName="SHA-512" password="CC35"/>
  <autoFilter ref="C102:K2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117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118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119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1118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20. 4. 2020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27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51" t="s">
        <v>29</v>
      </c>
      <c r="J17" s="135" t="s">
        <v>30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31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29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33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29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36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51" t="s">
        <v>29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38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40</v>
      </c>
      <c r="E32" s="40"/>
      <c r="F32" s="40"/>
      <c r="G32" s="40"/>
      <c r="H32" s="40"/>
      <c r="I32" s="148"/>
      <c r="J32" s="161">
        <f>ROUND(J109,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42</v>
      </c>
      <c r="G34" s="40"/>
      <c r="H34" s="40"/>
      <c r="I34" s="163" t="s">
        <v>41</v>
      </c>
      <c r="J34" s="162" t="s">
        <v>43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44</v>
      </c>
      <c r="E35" s="146" t="s">
        <v>45</v>
      </c>
      <c r="F35" s="165">
        <f>ROUND((SUM(BE109:BE351)),  2)</f>
        <v>0</v>
      </c>
      <c r="G35" s="40"/>
      <c r="H35" s="40"/>
      <c r="I35" s="166">
        <v>0.20999999999999999</v>
      </c>
      <c r="J35" s="165">
        <f>ROUND(((SUM(BE109:BE351))*I35),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46</v>
      </c>
      <c r="F36" s="165">
        <f>ROUND((SUM(BF109:BF351)),  2)</f>
        <v>0</v>
      </c>
      <c r="G36" s="40"/>
      <c r="H36" s="40"/>
      <c r="I36" s="166">
        <v>0.14999999999999999</v>
      </c>
      <c r="J36" s="165">
        <f>ROUND(((SUM(BF109:BF351))*I36),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47</v>
      </c>
      <c r="F37" s="165">
        <f>ROUND((SUM(BG109:BG351)),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48</v>
      </c>
      <c r="F38" s="165">
        <f>ROUND((SUM(BH109:BH351)),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49</v>
      </c>
      <c r="F39" s="165">
        <f>ROUND((SUM(BI109:BI351)),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50</v>
      </c>
      <c r="E41" s="169"/>
      <c r="F41" s="169"/>
      <c r="G41" s="170" t="s">
        <v>51</v>
      </c>
      <c r="H41" s="171" t="s">
        <v>52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Zbečno ON - oprava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117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118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119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1.4 - Oprava dopravní kanceláře a zázemí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Zbečno</v>
      </c>
      <c r="G56" s="42"/>
      <c r="H56" s="42"/>
      <c r="I56" s="151" t="s">
        <v>23</v>
      </c>
      <c r="J56" s="74" t="str">
        <f>IF(J14="","",J14)</f>
        <v>20. 4. 2020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železnic, státní organizace</v>
      </c>
      <c r="G58" s="42"/>
      <c r="H58" s="42"/>
      <c r="I58" s="151" t="s">
        <v>33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151" t="s">
        <v>36</v>
      </c>
      <c r="J59" s="38" t="str">
        <f>E26</f>
        <v>L. Malý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122</v>
      </c>
      <c r="D61" s="183"/>
      <c r="E61" s="183"/>
      <c r="F61" s="183"/>
      <c r="G61" s="183"/>
      <c r="H61" s="183"/>
      <c r="I61" s="184"/>
      <c r="J61" s="185" t="s">
        <v>123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72</v>
      </c>
      <c r="D63" s="42"/>
      <c r="E63" s="42"/>
      <c r="F63" s="42"/>
      <c r="G63" s="42"/>
      <c r="H63" s="42"/>
      <c r="I63" s="148"/>
      <c r="J63" s="104">
        <f>J109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124</v>
      </c>
    </row>
    <row r="64" s="9" customFormat="1" ht="24.96" customHeight="1">
      <c r="A64" s="9"/>
      <c r="B64" s="187"/>
      <c r="C64" s="188"/>
      <c r="D64" s="189" t="s">
        <v>125</v>
      </c>
      <c r="E64" s="190"/>
      <c r="F64" s="190"/>
      <c r="G64" s="190"/>
      <c r="H64" s="190"/>
      <c r="I64" s="191"/>
      <c r="J64" s="192">
        <f>J110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126</v>
      </c>
      <c r="E65" s="196"/>
      <c r="F65" s="196"/>
      <c r="G65" s="196"/>
      <c r="H65" s="196"/>
      <c r="I65" s="197"/>
      <c r="J65" s="198">
        <f>J111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127</v>
      </c>
      <c r="E66" s="196"/>
      <c r="F66" s="196"/>
      <c r="G66" s="196"/>
      <c r="H66" s="196"/>
      <c r="I66" s="197"/>
      <c r="J66" s="198">
        <f>J113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129</v>
      </c>
      <c r="E67" s="196"/>
      <c r="F67" s="196"/>
      <c r="G67" s="196"/>
      <c r="H67" s="196"/>
      <c r="I67" s="197"/>
      <c r="J67" s="198">
        <f>J120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130</v>
      </c>
      <c r="E68" s="196"/>
      <c r="F68" s="196"/>
      <c r="G68" s="196"/>
      <c r="H68" s="196"/>
      <c r="I68" s="197"/>
      <c r="J68" s="198">
        <f>J158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131</v>
      </c>
      <c r="E69" s="196"/>
      <c r="F69" s="196"/>
      <c r="G69" s="196"/>
      <c r="H69" s="196"/>
      <c r="I69" s="197"/>
      <c r="J69" s="198">
        <f>J164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7"/>
      <c r="C70" s="188"/>
      <c r="D70" s="189" t="s">
        <v>132</v>
      </c>
      <c r="E70" s="190"/>
      <c r="F70" s="190"/>
      <c r="G70" s="190"/>
      <c r="H70" s="190"/>
      <c r="I70" s="191"/>
      <c r="J70" s="192">
        <f>J166</f>
        <v>0</v>
      </c>
      <c r="K70" s="188"/>
      <c r="L70" s="19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94"/>
      <c r="C71" s="127"/>
      <c r="D71" s="195" t="s">
        <v>890</v>
      </c>
      <c r="E71" s="196"/>
      <c r="F71" s="196"/>
      <c r="G71" s="196"/>
      <c r="H71" s="196"/>
      <c r="I71" s="197"/>
      <c r="J71" s="198">
        <f>J167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1119</v>
      </c>
      <c r="E72" s="196"/>
      <c r="F72" s="196"/>
      <c r="G72" s="196"/>
      <c r="H72" s="196"/>
      <c r="I72" s="197"/>
      <c r="J72" s="198">
        <f>J177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1120</v>
      </c>
      <c r="E73" s="196"/>
      <c r="F73" s="196"/>
      <c r="G73" s="196"/>
      <c r="H73" s="196"/>
      <c r="I73" s="197"/>
      <c r="J73" s="198">
        <f>J185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4"/>
      <c r="C74" s="127"/>
      <c r="D74" s="195" t="s">
        <v>1121</v>
      </c>
      <c r="E74" s="196"/>
      <c r="F74" s="196"/>
      <c r="G74" s="196"/>
      <c r="H74" s="196"/>
      <c r="I74" s="197"/>
      <c r="J74" s="198">
        <f>J193</f>
        <v>0</v>
      </c>
      <c r="K74" s="127"/>
      <c r="L74" s="19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4"/>
      <c r="C75" s="127"/>
      <c r="D75" s="195" t="s">
        <v>1122</v>
      </c>
      <c r="E75" s="196"/>
      <c r="F75" s="196"/>
      <c r="G75" s="196"/>
      <c r="H75" s="196"/>
      <c r="I75" s="197"/>
      <c r="J75" s="198">
        <f>J198</f>
        <v>0</v>
      </c>
      <c r="K75" s="127"/>
      <c r="L75" s="19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4"/>
      <c r="C76" s="127"/>
      <c r="D76" s="195" t="s">
        <v>1123</v>
      </c>
      <c r="E76" s="196"/>
      <c r="F76" s="196"/>
      <c r="G76" s="196"/>
      <c r="H76" s="196"/>
      <c r="I76" s="197"/>
      <c r="J76" s="198">
        <f>J217</f>
        <v>0</v>
      </c>
      <c r="K76" s="127"/>
      <c r="L76" s="19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4"/>
      <c r="C77" s="127"/>
      <c r="D77" s="195" t="s">
        <v>1124</v>
      </c>
      <c r="E77" s="196"/>
      <c r="F77" s="196"/>
      <c r="G77" s="196"/>
      <c r="H77" s="196"/>
      <c r="I77" s="197"/>
      <c r="J77" s="198">
        <f>J220</f>
        <v>0</v>
      </c>
      <c r="K77" s="127"/>
      <c r="L77" s="19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4"/>
      <c r="C78" s="127"/>
      <c r="D78" s="195" t="s">
        <v>1125</v>
      </c>
      <c r="E78" s="196"/>
      <c r="F78" s="196"/>
      <c r="G78" s="196"/>
      <c r="H78" s="196"/>
      <c r="I78" s="197"/>
      <c r="J78" s="198">
        <f>J230</f>
        <v>0</v>
      </c>
      <c r="K78" s="127"/>
      <c r="L78" s="19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4"/>
      <c r="C79" s="127"/>
      <c r="D79" s="195" t="s">
        <v>892</v>
      </c>
      <c r="E79" s="196"/>
      <c r="F79" s="196"/>
      <c r="G79" s="196"/>
      <c r="H79" s="196"/>
      <c r="I79" s="197"/>
      <c r="J79" s="198">
        <f>J235</f>
        <v>0</v>
      </c>
      <c r="K79" s="127"/>
      <c r="L79" s="19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4"/>
      <c r="C80" s="127"/>
      <c r="D80" s="195" t="s">
        <v>137</v>
      </c>
      <c r="E80" s="196"/>
      <c r="F80" s="196"/>
      <c r="G80" s="196"/>
      <c r="H80" s="196"/>
      <c r="I80" s="197"/>
      <c r="J80" s="198">
        <f>J246</f>
        <v>0</v>
      </c>
      <c r="K80" s="127"/>
      <c r="L80" s="19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4"/>
      <c r="C81" s="127"/>
      <c r="D81" s="195" t="s">
        <v>893</v>
      </c>
      <c r="E81" s="196"/>
      <c r="F81" s="196"/>
      <c r="G81" s="196"/>
      <c r="H81" s="196"/>
      <c r="I81" s="197"/>
      <c r="J81" s="198">
        <f>J259</f>
        <v>0</v>
      </c>
      <c r="K81" s="127"/>
      <c r="L81" s="19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4"/>
      <c r="C82" s="127"/>
      <c r="D82" s="195" t="s">
        <v>1126</v>
      </c>
      <c r="E82" s="196"/>
      <c r="F82" s="196"/>
      <c r="G82" s="196"/>
      <c r="H82" s="196"/>
      <c r="I82" s="197"/>
      <c r="J82" s="198">
        <f>J302</f>
        <v>0</v>
      </c>
      <c r="K82" s="127"/>
      <c r="L82" s="19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94"/>
      <c r="C83" s="127"/>
      <c r="D83" s="195" t="s">
        <v>895</v>
      </c>
      <c r="E83" s="196"/>
      <c r="F83" s="196"/>
      <c r="G83" s="196"/>
      <c r="H83" s="196"/>
      <c r="I83" s="197"/>
      <c r="J83" s="198">
        <f>J315</f>
        <v>0</v>
      </c>
      <c r="K83" s="127"/>
      <c r="L83" s="19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94"/>
      <c r="C84" s="127"/>
      <c r="D84" s="195" t="s">
        <v>896</v>
      </c>
      <c r="E84" s="196"/>
      <c r="F84" s="196"/>
      <c r="G84" s="196"/>
      <c r="H84" s="196"/>
      <c r="I84" s="197"/>
      <c r="J84" s="198">
        <f>J342</f>
        <v>0</v>
      </c>
      <c r="K84" s="127"/>
      <c r="L84" s="19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87"/>
      <c r="C85" s="188"/>
      <c r="D85" s="189" t="s">
        <v>1127</v>
      </c>
      <c r="E85" s="190"/>
      <c r="F85" s="190"/>
      <c r="G85" s="190"/>
      <c r="H85" s="190"/>
      <c r="I85" s="191"/>
      <c r="J85" s="192">
        <f>J345</f>
        <v>0</v>
      </c>
      <c r="K85" s="188"/>
      <c r="L85" s="193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94"/>
      <c r="C86" s="127"/>
      <c r="D86" s="195" t="s">
        <v>1128</v>
      </c>
      <c r="E86" s="196"/>
      <c r="F86" s="196"/>
      <c r="G86" s="196"/>
      <c r="H86" s="196"/>
      <c r="I86" s="197"/>
      <c r="J86" s="198">
        <f>J346</f>
        <v>0</v>
      </c>
      <c r="K86" s="127"/>
      <c r="L86" s="19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9" customFormat="1" ht="24.96" customHeight="1">
      <c r="A87" s="9"/>
      <c r="B87" s="187"/>
      <c r="C87" s="188"/>
      <c r="D87" s="189" t="s">
        <v>659</v>
      </c>
      <c r="E87" s="190"/>
      <c r="F87" s="190"/>
      <c r="G87" s="190"/>
      <c r="H87" s="190"/>
      <c r="I87" s="191"/>
      <c r="J87" s="192">
        <f>J349</f>
        <v>0</v>
      </c>
      <c r="K87" s="188"/>
      <c r="L87" s="193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2" customFormat="1" ht="21.84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177"/>
      <c r="J89" s="62"/>
      <c r="K89" s="6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3" s="2" customFormat="1" ht="6.96" customHeight="1">
      <c r="A93" s="40"/>
      <c r="B93" s="63"/>
      <c r="C93" s="64"/>
      <c r="D93" s="64"/>
      <c r="E93" s="64"/>
      <c r="F93" s="64"/>
      <c r="G93" s="64"/>
      <c r="H93" s="64"/>
      <c r="I93" s="180"/>
      <c r="J93" s="64"/>
      <c r="K93" s="64"/>
      <c r="L93" s="14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4.96" customHeight="1">
      <c r="A94" s="40"/>
      <c r="B94" s="41"/>
      <c r="C94" s="25" t="s">
        <v>142</v>
      </c>
      <c r="D94" s="42"/>
      <c r="E94" s="42"/>
      <c r="F94" s="42"/>
      <c r="G94" s="42"/>
      <c r="H94" s="42"/>
      <c r="I94" s="148"/>
      <c r="J94" s="42"/>
      <c r="K94" s="42"/>
      <c r="L94" s="14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148"/>
      <c r="J95" s="42"/>
      <c r="K95" s="42"/>
      <c r="L95" s="14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16</v>
      </c>
      <c r="D96" s="42"/>
      <c r="E96" s="42"/>
      <c r="F96" s="42"/>
      <c r="G96" s="42"/>
      <c r="H96" s="42"/>
      <c r="I96" s="148"/>
      <c r="J96" s="42"/>
      <c r="K96" s="42"/>
      <c r="L96" s="14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181" t="str">
        <f>E7</f>
        <v>Zbečno ON - oprava</v>
      </c>
      <c r="F97" s="34"/>
      <c r="G97" s="34"/>
      <c r="H97" s="34"/>
      <c r="I97" s="148"/>
      <c r="J97" s="42"/>
      <c r="K97" s="42"/>
      <c r="L97" s="14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" customFormat="1" ht="12" customHeight="1">
      <c r="B98" s="23"/>
      <c r="C98" s="34" t="s">
        <v>117</v>
      </c>
      <c r="D98" s="24"/>
      <c r="E98" s="24"/>
      <c r="F98" s="24"/>
      <c r="G98" s="24"/>
      <c r="H98" s="24"/>
      <c r="I98" s="140"/>
      <c r="J98" s="24"/>
      <c r="K98" s="24"/>
      <c r="L98" s="22"/>
    </row>
    <row r="99" s="2" customFormat="1" ht="16.5" customHeight="1">
      <c r="A99" s="40"/>
      <c r="B99" s="41"/>
      <c r="C99" s="42"/>
      <c r="D99" s="42"/>
      <c r="E99" s="181" t="s">
        <v>118</v>
      </c>
      <c r="F99" s="42"/>
      <c r="G99" s="42"/>
      <c r="H99" s="42"/>
      <c r="I99" s="148"/>
      <c r="J99" s="42"/>
      <c r="K99" s="42"/>
      <c r="L99" s="149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119</v>
      </c>
      <c r="D100" s="42"/>
      <c r="E100" s="42"/>
      <c r="F100" s="42"/>
      <c r="G100" s="42"/>
      <c r="H100" s="42"/>
      <c r="I100" s="148"/>
      <c r="J100" s="42"/>
      <c r="K100" s="42"/>
      <c r="L100" s="149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71" t="str">
        <f>E11</f>
        <v>1.4 - Oprava dopravní kanceláře a zázemí</v>
      </c>
      <c r="F101" s="42"/>
      <c r="G101" s="42"/>
      <c r="H101" s="42"/>
      <c r="I101" s="148"/>
      <c r="J101" s="42"/>
      <c r="K101" s="42"/>
      <c r="L101" s="149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148"/>
      <c r="J102" s="42"/>
      <c r="K102" s="42"/>
      <c r="L102" s="149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2" customHeight="1">
      <c r="A103" s="40"/>
      <c r="B103" s="41"/>
      <c r="C103" s="34" t="s">
        <v>21</v>
      </c>
      <c r="D103" s="42"/>
      <c r="E103" s="42"/>
      <c r="F103" s="29" t="str">
        <f>F14</f>
        <v>Zbečno</v>
      </c>
      <c r="G103" s="42"/>
      <c r="H103" s="42"/>
      <c r="I103" s="151" t="s">
        <v>23</v>
      </c>
      <c r="J103" s="74" t="str">
        <f>IF(J14="","",J14)</f>
        <v>20. 4. 2020</v>
      </c>
      <c r="K103" s="42"/>
      <c r="L103" s="149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148"/>
      <c r="J104" s="42"/>
      <c r="K104" s="42"/>
      <c r="L104" s="149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5.15" customHeight="1">
      <c r="A105" s="40"/>
      <c r="B105" s="41"/>
      <c r="C105" s="34" t="s">
        <v>25</v>
      </c>
      <c r="D105" s="42"/>
      <c r="E105" s="42"/>
      <c r="F105" s="29" t="str">
        <f>E17</f>
        <v>Správa železnic, státní organizace</v>
      </c>
      <c r="G105" s="42"/>
      <c r="H105" s="42"/>
      <c r="I105" s="151" t="s">
        <v>33</v>
      </c>
      <c r="J105" s="38" t="str">
        <f>E23</f>
        <v xml:space="preserve"> </v>
      </c>
      <c r="K105" s="42"/>
      <c r="L105" s="149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5.15" customHeight="1">
      <c r="A106" s="40"/>
      <c r="B106" s="41"/>
      <c r="C106" s="34" t="s">
        <v>31</v>
      </c>
      <c r="D106" s="42"/>
      <c r="E106" s="42"/>
      <c r="F106" s="29" t="str">
        <f>IF(E20="","",E20)</f>
        <v>Vyplň údaj</v>
      </c>
      <c r="G106" s="42"/>
      <c r="H106" s="42"/>
      <c r="I106" s="151" t="s">
        <v>36</v>
      </c>
      <c r="J106" s="38" t="str">
        <f>E26</f>
        <v>L. Malý</v>
      </c>
      <c r="K106" s="42"/>
      <c r="L106" s="149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0.32" customHeight="1">
      <c r="A107" s="40"/>
      <c r="B107" s="41"/>
      <c r="C107" s="42"/>
      <c r="D107" s="42"/>
      <c r="E107" s="42"/>
      <c r="F107" s="42"/>
      <c r="G107" s="42"/>
      <c r="H107" s="42"/>
      <c r="I107" s="148"/>
      <c r="J107" s="42"/>
      <c r="K107" s="42"/>
      <c r="L107" s="149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11" customFormat="1" ht="29.28" customHeight="1">
      <c r="A108" s="200"/>
      <c r="B108" s="201"/>
      <c r="C108" s="202" t="s">
        <v>143</v>
      </c>
      <c r="D108" s="203" t="s">
        <v>59</v>
      </c>
      <c r="E108" s="203" t="s">
        <v>55</v>
      </c>
      <c r="F108" s="203" t="s">
        <v>56</v>
      </c>
      <c r="G108" s="203" t="s">
        <v>144</v>
      </c>
      <c r="H108" s="203" t="s">
        <v>145</v>
      </c>
      <c r="I108" s="204" t="s">
        <v>146</v>
      </c>
      <c r="J108" s="205" t="s">
        <v>123</v>
      </c>
      <c r="K108" s="206" t="s">
        <v>147</v>
      </c>
      <c r="L108" s="207"/>
      <c r="M108" s="94" t="s">
        <v>19</v>
      </c>
      <c r="N108" s="95" t="s">
        <v>44</v>
      </c>
      <c r="O108" s="95" t="s">
        <v>148</v>
      </c>
      <c r="P108" s="95" t="s">
        <v>149</v>
      </c>
      <c r="Q108" s="95" t="s">
        <v>150</v>
      </c>
      <c r="R108" s="95" t="s">
        <v>151</v>
      </c>
      <c r="S108" s="95" t="s">
        <v>152</v>
      </c>
      <c r="T108" s="96" t="s">
        <v>153</v>
      </c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</row>
    <row r="109" s="2" customFormat="1" ht="22.8" customHeight="1">
      <c r="A109" s="40"/>
      <c r="B109" s="41"/>
      <c r="C109" s="101" t="s">
        <v>154</v>
      </c>
      <c r="D109" s="42"/>
      <c r="E109" s="42"/>
      <c r="F109" s="42"/>
      <c r="G109" s="42"/>
      <c r="H109" s="42"/>
      <c r="I109" s="148"/>
      <c r="J109" s="208">
        <f>BK109</f>
        <v>0</v>
      </c>
      <c r="K109" s="42"/>
      <c r="L109" s="46"/>
      <c r="M109" s="97"/>
      <c r="N109" s="209"/>
      <c r="O109" s="98"/>
      <c r="P109" s="210">
        <f>P110+P166+P345+P349</f>
        <v>0</v>
      </c>
      <c r="Q109" s="98"/>
      <c r="R109" s="210">
        <f>R110+R166+R345+R349</f>
        <v>7.0617453999999995</v>
      </c>
      <c r="S109" s="98"/>
      <c r="T109" s="211">
        <f>T110+T166+T345+T349</f>
        <v>9.9659642999999996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73</v>
      </c>
      <c r="AU109" s="19" t="s">
        <v>124</v>
      </c>
      <c r="BK109" s="212">
        <f>BK110+BK166+BK345+BK349</f>
        <v>0</v>
      </c>
    </row>
    <row r="110" s="12" customFormat="1" ht="25.92" customHeight="1">
      <c r="A110" s="12"/>
      <c r="B110" s="213"/>
      <c r="C110" s="214"/>
      <c r="D110" s="215" t="s">
        <v>73</v>
      </c>
      <c r="E110" s="216" t="s">
        <v>155</v>
      </c>
      <c r="F110" s="216" t="s">
        <v>156</v>
      </c>
      <c r="G110" s="214"/>
      <c r="H110" s="214"/>
      <c r="I110" s="217"/>
      <c r="J110" s="218">
        <f>BK110</f>
        <v>0</v>
      </c>
      <c r="K110" s="214"/>
      <c r="L110" s="219"/>
      <c r="M110" s="220"/>
      <c r="N110" s="221"/>
      <c r="O110" s="221"/>
      <c r="P110" s="222">
        <f>P111+P113+P120+P158+P164</f>
        <v>0</v>
      </c>
      <c r="Q110" s="221"/>
      <c r="R110" s="222">
        <f>R111+R113+R120+R158+R164</f>
        <v>5.1595364999999997</v>
      </c>
      <c r="S110" s="221"/>
      <c r="T110" s="223">
        <f>T111+T113+T120+T158+T164</f>
        <v>4.4816000000000002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24" t="s">
        <v>81</v>
      </c>
      <c r="AT110" s="225" t="s">
        <v>73</v>
      </c>
      <c r="AU110" s="225" t="s">
        <v>74</v>
      </c>
      <c r="AY110" s="224" t="s">
        <v>157</v>
      </c>
      <c r="BK110" s="226">
        <f>BK111+BK113+BK120+BK158+BK164</f>
        <v>0</v>
      </c>
    </row>
    <row r="111" s="12" customFormat="1" ht="22.8" customHeight="1">
      <c r="A111" s="12"/>
      <c r="B111" s="213"/>
      <c r="C111" s="214"/>
      <c r="D111" s="215" t="s">
        <v>73</v>
      </c>
      <c r="E111" s="227" t="s">
        <v>158</v>
      </c>
      <c r="F111" s="227" t="s">
        <v>159</v>
      </c>
      <c r="G111" s="214"/>
      <c r="H111" s="214"/>
      <c r="I111" s="217"/>
      <c r="J111" s="228">
        <f>BK111</f>
        <v>0</v>
      </c>
      <c r="K111" s="214"/>
      <c r="L111" s="219"/>
      <c r="M111" s="220"/>
      <c r="N111" s="221"/>
      <c r="O111" s="221"/>
      <c r="P111" s="222">
        <f>P112</f>
        <v>0</v>
      </c>
      <c r="Q111" s="221"/>
      <c r="R111" s="222">
        <f>R112</f>
        <v>0.020209999999999999</v>
      </c>
      <c r="S111" s="221"/>
      <c r="T111" s="223">
        <f>T112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4" t="s">
        <v>81</v>
      </c>
      <c r="AT111" s="225" t="s">
        <v>73</v>
      </c>
      <c r="AU111" s="225" t="s">
        <v>81</v>
      </c>
      <c r="AY111" s="224" t="s">
        <v>157</v>
      </c>
      <c r="BK111" s="226">
        <f>BK112</f>
        <v>0</v>
      </c>
    </row>
    <row r="112" s="2" customFormat="1" ht="33" customHeight="1">
      <c r="A112" s="40"/>
      <c r="B112" s="41"/>
      <c r="C112" s="229" t="s">
        <v>81</v>
      </c>
      <c r="D112" s="229" t="s">
        <v>160</v>
      </c>
      <c r="E112" s="230" t="s">
        <v>1129</v>
      </c>
      <c r="F112" s="231" t="s">
        <v>1130</v>
      </c>
      <c r="G112" s="232" t="s">
        <v>168</v>
      </c>
      <c r="H112" s="233">
        <v>1</v>
      </c>
      <c r="I112" s="234"/>
      <c r="J112" s="235">
        <f>ROUND(I112*H112,2)</f>
        <v>0</v>
      </c>
      <c r="K112" s="236"/>
      <c r="L112" s="46"/>
      <c r="M112" s="237" t="s">
        <v>19</v>
      </c>
      <c r="N112" s="238" t="s">
        <v>45</v>
      </c>
      <c r="O112" s="86"/>
      <c r="P112" s="239">
        <f>O112*H112</f>
        <v>0</v>
      </c>
      <c r="Q112" s="239">
        <v>0.020209999999999999</v>
      </c>
      <c r="R112" s="239">
        <f>Q112*H112</f>
        <v>0.020209999999999999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164</v>
      </c>
      <c r="AT112" s="241" t="s">
        <v>160</v>
      </c>
      <c r="AU112" s="241" t="s">
        <v>83</v>
      </c>
      <c r="AY112" s="19" t="s">
        <v>157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81</v>
      </c>
      <c r="BK112" s="242">
        <f>ROUND(I112*H112,2)</f>
        <v>0</v>
      </c>
      <c r="BL112" s="19" t="s">
        <v>164</v>
      </c>
      <c r="BM112" s="241" t="s">
        <v>1131</v>
      </c>
    </row>
    <row r="113" s="12" customFormat="1" ht="22.8" customHeight="1">
      <c r="A113" s="12"/>
      <c r="B113" s="213"/>
      <c r="C113" s="214"/>
      <c r="D113" s="215" t="s">
        <v>73</v>
      </c>
      <c r="E113" s="227" t="s">
        <v>185</v>
      </c>
      <c r="F113" s="227" t="s">
        <v>186</v>
      </c>
      <c r="G113" s="214"/>
      <c r="H113" s="214"/>
      <c r="I113" s="217"/>
      <c r="J113" s="228">
        <f>BK113</f>
        <v>0</v>
      </c>
      <c r="K113" s="214"/>
      <c r="L113" s="219"/>
      <c r="M113" s="220"/>
      <c r="N113" s="221"/>
      <c r="O113" s="221"/>
      <c r="P113" s="222">
        <f>SUM(P114:P119)</f>
        <v>0</v>
      </c>
      <c r="Q113" s="221"/>
      <c r="R113" s="222">
        <f>SUM(R114:R119)</f>
        <v>5.1243851999999999</v>
      </c>
      <c r="S113" s="221"/>
      <c r="T113" s="223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24" t="s">
        <v>81</v>
      </c>
      <c r="AT113" s="225" t="s">
        <v>73</v>
      </c>
      <c r="AU113" s="225" t="s">
        <v>81</v>
      </c>
      <c r="AY113" s="224" t="s">
        <v>157</v>
      </c>
      <c r="BK113" s="226">
        <f>SUM(BK114:BK119)</f>
        <v>0</v>
      </c>
    </row>
    <row r="114" s="2" customFormat="1" ht="21.75" customHeight="1">
      <c r="A114" s="40"/>
      <c r="B114" s="41"/>
      <c r="C114" s="229" t="s">
        <v>83</v>
      </c>
      <c r="D114" s="229" t="s">
        <v>160</v>
      </c>
      <c r="E114" s="230" t="s">
        <v>897</v>
      </c>
      <c r="F114" s="231" t="s">
        <v>1132</v>
      </c>
      <c r="G114" s="232" t="s">
        <v>174</v>
      </c>
      <c r="H114" s="233">
        <v>150.28</v>
      </c>
      <c r="I114" s="234"/>
      <c r="J114" s="235">
        <f>ROUND(I114*H114,2)</f>
        <v>0</v>
      </c>
      <c r="K114" s="236"/>
      <c r="L114" s="46"/>
      <c r="M114" s="237" t="s">
        <v>19</v>
      </c>
      <c r="N114" s="238" t="s">
        <v>45</v>
      </c>
      <c r="O114" s="86"/>
      <c r="P114" s="239">
        <f>O114*H114</f>
        <v>0</v>
      </c>
      <c r="Q114" s="239">
        <v>0.00025999999999999998</v>
      </c>
      <c r="R114" s="239">
        <f>Q114*H114</f>
        <v>0.039072799999999998</v>
      </c>
      <c r="S114" s="239">
        <v>0</v>
      </c>
      <c r="T114" s="24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164</v>
      </c>
      <c r="AT114" s="241" t="s">
        <v>160</v>
      </c>
      <c r="AU114" s="241" t="s">
        <v>83</v>
      </c>
      <c r="AY114" s="19" t="s">
        <v>157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81</v>
      </c>
      <c r="BK114" s="242">
        <f>ROUND(I114*H114,2)</f>
        <v>0</v>
      </c>
      <c r="BL114" s="19" t="s">
        <v>164</v>
      </c>
      <c r="BM114" s="241" t="s">
        <v>1133</v>
      </c>
    </row>
    <row r="115" s="2" customFormat="1" ht="33" customHeight="1">
      <c r="A115" s="40"/>
      <c r="B115" s="41"/>
      <c r="C115" s="229" t="s">
        <v>158</v>
      </c>
      <c r="D115" s="229" t="s">
        <v>160</v>
      </c>
      <c r="E115" s="230" t="s">
        <v>903</v>
      </c>
      <c r="F115" s="231" t="s">
        <v>1134</v>
      </c>
      <c r="G115" s="232" t="s">
        <v>174</v>
      </c>
      <c r="H115" s="233">
        <v>150.28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45</v>
      </c>
      <c r="O115" s="86"/>
      <c r="P115" s="239">
        <f>O115*H115</f>
        <v>0</v>
      </c>
      <c r="Q115" s="239">
        <v>0.0043800000000000002</v>
      </c>
      <c r="R115" s="239">
        <f>Q115*H115</f>
        <v>0.65822639999999999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164</v>
      </c>
      <c r="AT115" s="241" t="s">
        <v>160</v>
      </c>
      <c r="AU115" s="241" t="s">
        <v>83</v>
      </c>
      <c r="AY115" s="19" t="s">
        <v>157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81</v>
      </c>
      <c r="BK115" s="242">
        <f>ROUND(I115*H115,2)</f>
        <v>0</v>
      </c>
      <c r="BL115" s="19" t="s">
        <v>164</v>
      </c>
      <c r="BM115" s="241" t="s">
        <v>1135</v>
      </c>
    </row>
    <row r="116" s="2" customFormat="1" ht="21.75" customHeight="1">
      <c r="A116" s="40"/>
      <c r="B116" s="41"/>
      <c r="C116" s="229" t="s">
        <v>164</v>
      </c>
      <c r="D116" s="229" t="s">
        <v>160</v>
      </c>
      <c r="E116" s="230" t="s">
        <v>906</v>
      </c>
      <c r="F116" s="231" t="s">
        <v>1136</v>
      </c>
      <c r="G116" s="232" t="s">
        <v>174</v>
      </c>
      <c r="H116" s="233">
        <v>150.28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45</v>
      </c>
      <c r="O116" s="86"/>
      <c r="P116" s="239">
        <f>O116*H116</f>
        <v>0</v>
      </c>
      <c r="Q116" s="239">
        <v>0.0030000000000000001</v>
      </c>
      <c r="R116" s="239">
        <f>Q116*H116</f>
        <v>0.45084000000000002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164</v>
      </c>
      <c r="AT116" s="241" t="s">
        <v>160</v>
      </c>
      <c r="AU116" s="241" t="s">
        <v>83</v>
      </c>
      <c r="AY116" s="19" t="s">
        <v>157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81</v>
      </c>
      <c r="BK116" s="242">
        <f>ROUND(I116*H116,2)</f>
        <v>0</v>
      </c>
      <c r="BL116" s="19" t="s">
        <v>164</v>
      </c>
      <c r="BM116" s="241" t="s">
        <v>1137</v>
      </c>
    </row>
    <row r="117" s="2" customFormat="1" ht="33" customHeight="1">
      <c r="A117" s="40"/>
      <c r="B117" s="41"/>
      <c r="C117" s="229" t="s">
        <v>187</v>
      </c>
      <c r="D117" s="229" t="s">
        <v>160</v>
      </c>
      <c r="E117" s="230" t="s">
        <v>909</v>
      </c>
      <c r="F117" s="231" t="s">
        <v>1138</v>
      </c>
      <c r="G117" s="232" t="s">
        <v>174</v>
      </c>
      <c r="H117" s="233">
        <v>150.28</v>
      </c>
      <c r="I117" s="234"/>
      <c r="J117" s="235">
        <f>ROUND(I117*H117,2)</f>
        <v>0</v>
      </c>
      <c r="K117" s="236"/>
      <c r="L117" s="46"/>
      <c r="M117" s="237" t="s">
        <v>19</v>
      </c>
      <c r="N117" s="238" t="s">
        <v>45</v>
      </c>
      <c r="O117" s="86"/>
      <c r="P117" s="239">
        <f>O117*H117</f>
        <v>0</v>
      </c>
      <c r="Q117" s="239">
        <v>0.026200000000000001</v>
      </c>
      <c r="R117" s="239">
        <f>Q117*H117</f>
        <v>3.9373360000000002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164</v>
      </c>
      <c r="AT117" s="241" t="s">
        <v>160</v>
      </c>
      <c r="AU117" s="241" t="s">
        <v>83</v>
      </c>
      <c r="AY117" s="19" t="s">
        <v>157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81</v>
      </c>
      <c r="BK117" s="242">
        <f>ROUND(I117*H117,2)</f>
        <v>0</v>
      </c>
      <c r="BL117" s="19" t="s">
        <v>164</v>
      </c>
      <c r="BM117" s="241" t="s">
        <v>1139</v>
      </c>
    </row>
    <row r="118" s="2" customFormat="1" ht="33" customHeight="1">
      <c r="A118" s="40"/>
      <c r="B118" s="41"/>
      <c r="C118" s="229" t="s">
        <v>185</v>
      </c>
      <c r="D118" s="229" t="s">
        <v>160</v>
      </c>
      <c r="E118" s="230" t="s">
        <v>1140</v>
      </c>
      <c r="F118" s="231" t="s">
        <v>1141</v>
      </c>
      <c r="G118" s="232" t="s">
        <v>168</v>
      </c>
      <c r="H118" s="233">
        <v>3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45</v>
      </c>
      <c r="O118" s="86"/>
      <c r="P118" s="239">
        <f>O118*H118</f>
        <v>0</v>
      </c>
      <c r="Q118" s="239">
        <v>0.00048000000000000001</v>
      </c>
      <c r="R118" s="239">
        <f>Q118*H118</f>
        <v>0.0014400000000000001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164</v>
      </c>
      <c r="AT118" s="241" t="s">
        <v>160</v>
      </c>
      <c r="AU118" s="241" t="s">
        <v>83</v>
      </c>
      <c r="AY118" s="19" t="s">
        <v>157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81</v>
      </c>
      <c r="BK118" s="242">
        <f>ROUND(I118*H118,2)</f>
        <v>0</v>
      </c>
      <c r="BL118" s="19" t="s">
        <v>164</v>
      </c>
      <c r="BM118" s="241" t="s">
        <v>1142</v>
      </c>
    </row>
    <row r="119" s="2" customFormat="1" ht="21.75" customHeight="1">
      <c r="A119" s="40"/>
      <c r="B119" s="41"/>
      <c r="C119" s="280" t="s">
        <v>201</v>
      </c>
      <c r="D119" s="280" t="s">
        <v>251</v>
      </c>
      <c r="E119" s="281" t="s">
        <v>1143</v>
      </c>
      <c r="F119" s="282" t="s">
        <v>1144</v>
      </c>
      <c r="G119" s="283" t="s">
        <v>168</v>
      </c>
      <c r="H119" s="284">
        <v>3</v>
      </c>
      <c r="I119" s="285"/>
      <c r="J119" s="286">
        <f>ROUND(I119*H119,2)</f>
        <v>0</v>
      </c>
      <c r="K119" s="287"/>
      <c r="L119" s="288"/>
      <c r="M119" s="289" t="s">
        <v>19</v>
      </c>
      <c r="N119" s="290" t="s">
        <v>45</v>
      </c>
      <c r="O119" s="86"/>
      <c r="P119" s="239">
        <f>O119*H119</f>
        <v>0</v>
      </c>
      <c r="Q119" s="239">
        <v>0.012489999999999999</v>
      </c>
      <c r="R119" s="239">
        <f>Q119*H119</f>
        <v>0.037469999999999996</v>
      </c>
      <c r="S119" s="239">
        <v>0</v>
      </c>
      <c r="T119" s="24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1" t="s">
        <v>208</v>
      </c>
      <c r="AT119" s="241" t="s">
        <v>251</v>
      </c>
      <c r="AU119" s="241" t="s">
        <v>83</v>
      </c>
      <c r="AY119" s="19" t="s">
        <v>157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9" t="s">
        <v>81</v>
      </c>
      <c r="BK119" s="242">
        <f>ROUND(I119*H119,2)</f>
        <v>0</v>
      </c>
      <c r="BL119" s="19" t="s">
        <v>164</v>
      </c>
      <c r="BM119" s="241" t="s">
        <v>1145</v>
      </c>
    </row>
    <row r="120" s="12" customFormat="1" ht="22.8" customHeight="1">
      <c r="A120" s="12"/>
      <c r="B120" s="213"/>
      <c r="C120" s="214"/>
      <c r="D120" s="215" t="s">
        <v>73</v>
      </c>
      <c r="E120" s="227" t="s">
        <v>212</v>
      </c>
      <c r="F120" s="227" t="s">
        <v>255</v>
      </c>
      <c r="G120" s="214"/>
      <c r="H120" s="214"/>
      <c r="I120" s="217"/>
      <c r="J120" s="228">
        <f>BK120</f>
        <v>0</v>
      </c>
      <c r="K120" s="214"/>
      <c r="L120" s="219"/>
      <c r="M120" s="220"/>
      <c r="N120" s="221"/>
      <c r="O120" s="221"/>
      <c r="P120" s="222">
        <f>SUM(P121:P157)</f>
        <v>0</v>
      </c>
      <c r="Q120" s="221"/>
      <c r="R120" s="222">
        <f>SUM(R121:R157)</f>
        <v>0.014941299999999999</v>
      </c>
      <c r="S120" s="221"/>
      <c r="T120" s="223">
        <f>SUM(T121:T157)</f>
        <v>4.4816000000000002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4" t="s">
        <v>81</v>
      </c>
      <c r="AT120" s="225" t="s">
        <v>73</v>
      </c>
      <c r="AU120" s="225" t="s">
        <v>81</v>
      </c>
      <c r="AY120" s="224" t="s">
        <v>157</v>
      </c>
      <c r="BK120" s="226">
        <f>SUM(BK121:BK157)</f>
        <v>0</v>
      </c>
    </row>
    <row r="121" s="2" customFormat="1" ht="33" customHeight="1">
      <c r="A121" s="40"/>
      <c r="B121" s="41"/>
      <c r="C121" s="229" t="s">
        <v>208</v>
      </c>
      <c r="D121" s="229" t="s">
        <v>160</v>
      </c>
      <c r="E121" s="230" t="s">
        <v>930</v>
      </c>
      <c r="F121" s="231" t="s">
        <v>1146</v>
      </c>
      <c r="G121" s="232" t="s">
        <v>174</v>
      </c>
      <c r="H121" s="233">
        <v>87.890000000000001</v>
      </c>
      <c r="I121" s="234"/>
      <c r="J121" s="235">
        <f>ROUND(I121*H121,2)</f>
        <v>0</v>
      </c>
      <c r="K121" s="236"/>
      <c r="L121" s="46"/>
      <c r="M121" s="237" t="s">
        <v>19</v>
      </c>
      <c r="N121" s="238" t="s">
        <v>45</v>
      </c>
      <c r="O121" s="86"/>
      <c r="P121" s="239">
        <f>O121*H121</f>
        <v>0</v>
      </c>
      <c r="Q121" s="239">
        <v>0.00012999999999999999</v>
      </c>
      <c r="R121" s="239">
        <f>Q121*H121</f>
        <v>0.011425699999999999</v>
      </c>
      <c r="S121" s="239">
        <v>0</v>
      </c>
      <c r="T121" s="24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1" t="s">
        <v>164</v>
      </c>
      <c r="AT121" s="241" t="s">
        <v>160</v>
      </c>
      <c r="AU121" s="241" t="s">
        <v>83</v>
      </c>
      <c r="AY121" s="19" t="s">
        <v>157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9" t="s">
        <v>81</v>
      </c>
      <c r="BK121" s="242">
        <f>ROUND(I121*H121,2)</f>
        <v>0</v>
      </c>
      <c r="BL121" s="19" t="s">
        <v>164</v>
      </c>
      <c r="BM121" s="241" t="s">
        <v>1147</v>
      </c>
    </row>
    <row r="122" s="16" customFormat="1">
      <c r="A122" s="16"/>
      <c r="B122" s="291"/>
      <c r="C122" s="292"/>
      <c r="D122" s="243" t="s">
        <v>176</v>
      </c>
      <c r="E122" s="293" t="s">
        <v>19</v>
      </c>
      <c r="F122" s="294" t="s">
        <v>1148</v>
      </c>
      <c r="G122" s="292"/>
      <c r="H122" s="293" t="s">
        <v>19</v>
      </c>
      <c r="I122" s="295"/>
      <c r="J122" s="292"/>
      <c r="K122" s="292"/>
      <c r="L122" s="296"/>
      <c r="M122" s="297"/>
      <c r="N122" s="298"/>
      <c r="O122" s="298"/>
      <c r="P122" s="298"/>
      <c r="Q122" s="298"/>
      <c r="R122" s="298"/>
      <c r="S122" s="298"/>
      <c r="T122" s="299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300" t="s">
        <v>176</v>
      </c>
      <c r="AU122" s="300" t="s">
        <v>83</v>
      </c>
      <c r="AV122" s="16" t="s">
        <v>81</v>
      </c>
      <c r="AW122" s="16" t="s">
        <v>35</v>
      </c>
      <c r="AX122" s="16" t="s">
        <v>74</v>
      </c>
      <c r="AY122" s="300" t="s">
        <v>157</v>
      </c>
    </row>
    <row r="123" s="13" customFormat="1">
      <c r="A123" s="13"/>
      <c r="B123" s="247"/>
      <c r="C123" s="248"/>
      <c r="D123" s="243" t="s">
        <v>176</v>
      </c>
      <c r="E123" s="249" t="s">
        <v>19</v>
      </c>
      <c r="F123" s="250" t="s">
        <v>1149</v>
      </c>
      <c r="G123" s="248"/>
      <c r="H123" s="251">
        <v>12.48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7" t="s">
        <v>176</v>
      </c>
      <c r="AU123" s="257" t="s">
        <v>83</v>
      </c>
      <c r="AV123" s="13" t="s">
        <v>83</v>
      </c>
      <c r="AW123" s="13" t="s">
        <v>35</v>
      </c>
      <c r="AX123" s="13" t="s">
        <v>74</v>
      </c>
      <c r="AY123" s="257" t="s">
        <v>157</v>
      </c>
    </row>
    <row r="124" s="16" customFormat="1">
      <c r="A124" s="16"/>
      <c r="B124" s="291"/>
      <c r="C124" s="292"/>
      <c r="D124" s="243" t="s">
        <v>176</v>
      </c>
      <c r="E124" s="293" t="s">
        <v>19</v>
      </c>
      <c r="F124" s="294" t="s">
        <v>1150</v>
      </c>
      <c r="G124" s="292"/>
      <c r="H124" s="293" t="s">
        <v>19</v>
      </c>
      <c r="I124" s="295"/>
      <c r="J124" s="292"/>
      <c r="K124" s="292"/>
      <c r="L124" s="296"/>
      <c r="M124" s="297"/>
      <c r="N124" s="298"/>
      <c r="O124" s="298"/>
      <c r="P124" s="298"/>
      <c r="Q124" s="298"/>
      <c r="R124" s="298"/>
      <c r="S124" s="298"/>
      <c r="T124" s="299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300" t="s">
        <v>176</v>
      </c>
      <c r="AU124" s="300" t="s">
        <v>83</v>
      </c>
      <c r="AV124" s="16" t="s">
        <v>81</v>
      </c>
      <c r="AW124" s="16" t="s">
        <v>35</v>
      </c>
      <c r="AX124" s="16" t="s">
        <v>74</v>
      </c>
      <c r="AY124" s="300" t="s">
        <v>157</v>
      </c>
    </row>
    <row r="125" s="13" customFormat="1">
      <c r="A125" s="13"/>
      <c r="B125" s="247"/>
      <c r="C125" s="248"/>
      <c r="D125" s="243" t="s">
        <v>176</v>
      </c>
      <c r="E125" s="249" t="s">
        <v>19</v>
      </c>
      <c r="F125" s="250" t="s">
        <v>1151</v>
      </c>
      <c r="G125" s="248"/>
      <c r="H125" s="251">
        <v>23.100000000000001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7" t="s">
        <v>176</v>
      </c>
      <c r="AU125" s="257" t="s">
        <v>83</v>
      </c>
      <c r="AV125" s="13" t="s">
        <v>83</v>
      </c>
      <c r="AW125" s="13" t="s">
        <v>35</v>
      </c>
      <c r="AX125" s="13" t="s">
        <v>74</v>
      </c>
      <c r="AY125" s="257" t="s">
        <v>157</v>
      </c>
    </row>
    <row r="126" s="16" customFormat="1">
      <c r="A126" s="16"/>
      <c r="B126" s="291"/>
      <c r="C126" s="292"/>
      <c r="D126" s="243" t="s">
        <v>176</v>
      </c>
      <c r="E126" s="293" t="s">
        <v>19</v>
      </c>
      <c r="F126" s="294" t="s">
        <v>1152</v>
      </c>
      <c r="G126" s="292"/>
      <c r="H126" s="293" t="s">
        <v>19</v>
      </c>
      <c r="I126" s="295"/>
      <c r="J126" s="292"/>
      <c r="K126" s="292"/>
      <c r="L126" s="296"/>
      <c r="M126" s="297"/>
      <c r="N126" s="298"/>
      <c r="O126" s="298"/>
      <c r="P126" s="298"/>
      <c r="Q126" s="298"/>
      <c r="R126" s="298"/>
      <c r="S126" s="298"/>
      <c r="T126" s="299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300" t="s">
        <v>176</v>
      </c>
      <c r="AU126" s="300" t="s">
        <v>83</v>
      </c>
      <c r="AV126" s="16" t="s">
        <v>81</v>
      </c>
      <c r="AW126" s="16" t="s">
        <v>35</v>
      </c>
      <c r="AX126" s="16" t="s">
        <v>74</v>
      </c>
      <c r="AY126" s="300" t="s">
        <v>157</v>
      </c>
    </row>
    <row r="127" s="13" customFormat="1">
      <c r="A127" s="13"/>
      <c r="B127" s="247"/>
      <c r="C127" s="248"/>
      <c r="D127" s="243" t="s">
        <v>176</v>
      </c>
      <c r="E127" s="249" t="s">
        <v>19</v>
      </c>
      <c r="F127" s="250" t="s">
        <v>1153</v>
      </c>
      <c r="G127" s="248"/>
      <c r="H127" s="251">
        <v>14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7" t="s">
        <v>176</v>
      </c>
      <c r="AU127" s="257" t="s">
        <v>83</v>
      </c>
      <c r="AV127" s="13" t="s">
        <v>83</v>
      </c>
      <c r="AW127" s="13" t="s">
        <v>35</v>
      </c>
      <c r="AX127" s="13" t="s">
        <v>74</v>
      </c>
      <c r="AY127" s="257" t="s">
        <v>157</v>
      </c>
    </row>
    <row r="128" s="16" customFormat="1">
      <c r="A128" s="16"/>
      <c r="B128" s="291"/>
      <c r="C128" s="292"/>
      <c r="D128" s="243" t="s">
        <v>176</v>
      </c>
      <c r="E128" s="293" t="s">
        <v>19</v>
      </c>
      <c r="F128" s="294" t="s">
        <v>1154</v>
      </c>
      <c r="G128" s="292"/>
      <c r="H128" s="293" t="s">
        <v>19</v>
      </c>
      <c r="I128" s="295"/>
      <c r="J128" s="292"/>
      <c r="K128" s="292"/>
      <c r="L128" s="296"/>
      <c r="M128" s="297"/>
      <c r="N128" s="298"/>
      <c r="O128" s="298"/>
      <c r="P128" s="298"/>
      <c r="Q128" s="298"/>
      <c r="R128" s="298"/>
      <c r="S128" s="298"/>
      <c r="T128" s="299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300" t="s">
        <v>176</v>
      </c>
      <c r="AU128" s="300" t="s">
        <v>83</v>
      </c>
      <c r="AV128" s="16" t="s">
        <v>81</v>
      </c>
      <c r="AW128" s="16" t="s">
        <v>35</v>
      </c>
      <c r="AX128" s="16" t="s">
        <v>74</v>
      </c>
      <c r="AY128" s="300" t="s">
        <v>157</v>
      </c>
    </row>
    <row r="129" s="13" customFormat="1">
      <c r="A129" s="13"/>
      <c r="B129" s="247"/>
      <c r="C129" s="248"/>
      <c r="D129" s="243" t="s">
        <v>176</v>
      </c>
      <c r="E129" s="249" t="s">
        <v>19</v>
      </c>
      <c r="F129" s="250" t="s">
        <v>1155</v>
      </c>
      <c r="G129" s="248"/>
      <c r="H129" s="251">
        <v>17.199999999999999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176</v>
      </c>
      <c r="AU129" s="257" t="s">
        <v>83</v>
      </c>
      <c r="AV129" s="13" t="s">
        <v>83</v>
      </c>
      <c r="AW129" s="13" t="s">
        <v>35</v>
      </c>
      <c r="AX129" s="13" t="s">
        <v>74</v>
      </c>
      <c r="AY129" s="257" t="s">
        <v>157</v>
      </c>
    </row>
    <row r="130" s="16" customFormat="1">
      <c r="A130" s="16"/>
      <c r="B130" s="291"/>
      <c r="C130" s="292"/>
      <c r="D130" s="243" t="s">
        <v>176</v>
      </c>
      <c r="E130" s="293" t="s">
        <v>19</v>
      </c>
      <c r="F130" s="294" t="s">
        <v>1156</v>
      </c>
      <c r="G130" s="292"/>
      <c r="H130" s="293" t="s">
        <v>19</v>
      </c>
      <c r="I130" s="295"/>
      <c r="J130" s="292"/>
      <c r="K130" s="292"/>
      <c r="L130" s="296"/>
      <c r="M130" s="297"/>
      <c r="N130" s="298"/>
      <c r="O130" s="298"/>
      <c r="P130" s="298"/>
      <c r="Q130" s="298"/>
      <c r="R130" s="298"/>
      <c r="S130" s="298"/>
      <c r="T130" s="299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300" t="s">
        <v>176</v>
      </c>
      <c r="AU130" s="300" t="s">
        <v>83</v>
      </c>
      <c r="AV130" s="16" t="s">
        <v>81</v>
      </c>
      <c r="AW130" s="16" t="s">
        <v>35</v>
      </c>
      <c r="AX130" s="16" t="s">
        <v>74</v>
      </c>
      <c r="AY130" s="300" t="s">
        <v>157</v>
      </c>
    </row>
    <row r="131" s="13" customFormat="1">
      <c r="A131" s="13"/>
      <c r="B131" s="247"/>
      <c r="C131" s="248"/>
      <c r="D131" s="243" t="s">
        <v>176</v>
      </c>
      <c r="E131" s="249" t="s">
        <v>19</v>
      </c>
      <c r="F131" s="250" t="s">
        <v>1157</v>
      </c>
      <c r="G131" s="248"/>
      <c r="H131" s="251">
        <v>4.5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176</v>
      </c>
      <c r="AU131" s="257" t="s">
        <v>83</v>
      </c>
      <c r="AV131" s="13" t="s">
        <v>83</v>
      </c>
      <c r="AW131" s="13" t="s">
        <v>35</v>
      </c>
      <c r="AX131" s="13" t="s">
        <v>74</v>
      </c>
      <c r="AY131" s="257" t="s">
        <v>157</v>
      </c>
    </row>
    <row r="132" s="16" customFormat="1">
      <c r="A132" s="16"/>
      <c r="B132" s="291"/>
      <c r="C132" s="292"/>
      <c r="D132" s="243" t="s">
        <v>176</v>
      </c>
      <c r="E132" s="293" t="s">
        <v>19</v>
      </c>
      <c r="F132" s="294" t="s">
        <v>1158</v>
      </c>
      <c r="G132" s="292"/>
      <c r="H132" s="293" t="s">
        <v>19</v>
      </c>
      <c r="I132" s="295"/>
      <c r="J132" s="292"/>
      <c r="K132" s="292"/>
      <c r="L132" s="296"/>
      <c r="M132" s="297"/>
      <c r="N132" s="298"/>
      <c r="O132" s="298"/>
      <c r="P132" s="298"/>
      <c r="Q132" s="298"/>
      <c r="R132" s="298"/>
      <c r="S132" s="298"/>
      <c r="T132" s="299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300" t="s">
        <v>176</v>
      </c>
      <c r="AU132" s="300" t="s">
        <v>83</v>
      </c>
      <c r="AV132" s="16" t="s">
        <v>81</v>
      </c>
      <c r="AW132" s="16" t="s">
        <v>35</v>
      </c>
      <c r="AX132" s="16" t="s">
        <v>74</v>
      </c>
      <c r="AY132" s="300" t="s">
        <v>157</v>
      </c>
    </row>
    <row r="133" s="13" customFormat="1">
      <c r="A133" s="13"/>
      <c r="B133" s="247"/>
      <c r="C133" s="248"/>
      <c r="D133" s="243" t="s">
        <v>176</v>
      </c>
      <c r="E133" s="249" t="s">
        <v>19</v>
      </c>
      <c r="F133" s="250" t="s">
        <v>1159</v>
      </c>
      <c r="G133" s="248"/>
      <c r="H133" s="251">
        <v>9.9000000000000004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176</v>
      </c>
      <c r="AU133" s="257" t="s">
        <v>83</v>
      </c>
      <c r="AV133" s="13" t="s">
        <v>83</v>
      </c>
      <c r="AW133" s="13" t="s">
        <v>35</v>
      </c>
      <c r="AX133" s="13" t="s">
        <v>74</v>
      </c>
      <c r="AY133" s="257" t="s">
        <v>157</v>
      </c>
    </row>
    <row r="134" s="16" customFormat="1">
      <c r="A134" s="16"/>
      <c r="B134" s="291"/>
      <c r="C134" s="292"/>
      <c r="D134" s="243" t="s">
        <v>176</v>
      </c>
      <c r="E134" s="293" t="s">
        <v>19</v>
      </c>
      <c r="F134" s="294" t="s">
        <v>1160</v>
      </c>
      <c r="G134" s="292"/>
      <c r="H134" s="293" t="s">
        <v>19</v>
      </c>
      <c r="I134" s="295"/>
      <c r="J134" s="292"/>
      <c r="K134" s="292"/>
      <c r="L134" s="296"/>
      <c r="M134" s="297"/>
      <c r="N134" s="298"/>
      <c r="O134" s="298"/>
      <c r="P134" s="298"/>
      <c r="Q134" s="298"/>
      <c r="R134" s="298"/>
      <c r="S134" s="298"/>
      <c r="T134" s="299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300" t="s">
        <v>176</v>
      </c>
      <c r="AU134" s="300" t="s">
        <v>83</v>
      </c>
      <c r="AV134" s="16" t="s">
        <v>81</v>
      </c>
      <c r="AW134" s="16" t="s">
        <v>35</v>
      </c>
      <c r="AX134" s="16" t="s">
        <v>74</v>
      </c>
      <c r="AY134" s="300" t="s">
        <v>157</v>
      </c>
    </row>
    <row r="135" s="13" customFormat="1">
      <c r="A135" s="13"/>
      <c r="B135" s="247"/>
      <c r="C135" s="248"/>
      <c r="D135" s="243" t="s">
        <v>176</v>
      </c>
      <c r="E135" s="249" t="s">
        <v>19</v>
      </c>
      <c r="F135" s="250" t="s">
        <v>1161</v>
      </c>
      <c r="G135" s="248"/>
      <c r="H135" s="251">
        <v>0.88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176</v>
      </c>
      <c r="AU135" s="257" t="s">
        <v>83</v>
      </c>
      <c r="AV135" s="13" t="s">
        <v>83</v>
      </c>
      <c r="AW135" s="13" t="s">
        <v>35</v>
      </c>
      <c r="AX135" s="13" t="s">
        <v>74</v>
      </c>
      <c r="AY135" s="257" t="s">
        <v>157</v>
      </c>
    </row>
    <row r="136" s="16" customFormat="1">
      <c r="A136" s="16"/>
      <c r="B136" s="291"/>
      <c r="C136" s="292"/>
      <c r="D136" s="243" t="s">
        <v>176</v>
      </c>
      <c r="E136" s="293" t="s">
        <v>19</v>
      </c>
      <c r="F136" s="294" t="s">
        <v>1162</v>
      </c>
      <c r="G136" s="292"/>
      <c r="H136" s="293" t="s">
        <v>19</v>
      </c>
      <c r="I136" s="295"/>
      <c r="J136" s="292"/>
      <c r="K136" s="292"/>
      <c r="L136" s="296"/>
      <c r="M136" s="297"/>
      <c r="N136" s="298"/>
      <c r="O136" s="298"/>
      <c r="P136" s="298"/>
      <c r="Q136" s="298"/>
      <c r="R136" s="298"/>
      <c r="S136" s="298"/>
      <c r="T136" s="29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300" t="s">
        <v>176</v>
      </c>
      <c r="AU136" s="300" t="s">
        <v>83</v>
      </c>
      <c r="AV136" s="16" t="s">
        <v>81</v>
      </c>
      <c r="AW136" s="16" t="s">
        <v>35</v>
      </c>
      <c r="AX136" s="16" t="s">
        <v>74</v>
      </c>
      <c r="AY136" s="300" t="s">
        <v>157</v>
      </c>
    </row>
    <row r="137" s="13" customFormat="1">
      <c r="A137" s="13"/>
      <c r="B137" s="247"/>
      <c r="C137" s="248"/>
      <c r="D137" s="243" t="s">
        <v>176</v>
      </c>
      <c r="E137" s="249" t="s">
        <v>19</v>
      </c>
      <c r="F137" s="250" t="s">
        <v>1163</v>
      </c>
      <c r="G137" s="248"/>
      <c r="H137" s="251">
        <v>5.8300000000000001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176</v>
      </c>
      <c r="AU137" s="257" t="s">
        <v>83</v>
      </c>
      <c r="AV137" s="13" t="s">
        <v>83</v>
      </c>
      <c r="AW137" s="13" t="s">
        <v>35</v>
      </c>
      <c r="AX137" s="13" t="s">
        <v>74</v>
      </c>
      <c r="AY137" s="257" t="s">
        <v>157</v>
      </c>
    </row>
    <row r="138" s="14" customFormat="1">
      <c r="A138" s="14"/>
      <c r="B138" s="258"/>
      <c r="C138" s="259"/>
      <c r="D138" s="243" t="s">
        <v>176</v>
      </c>
      <c r="E138" s="260" t="s">
        <v>19</v>
      </c>
      <c r="F138" s="261" t="s">
        <v>183</v>
      </c>
      <c r="G138" s="259"/>
      <c r="H138" s="262">
        <v>87.890000000000001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8" t="s">
        <v>176</v>
      </c>
      <c r="AU138" s="268" t="s">
        <v>83</v>
      </c>
      <c r="AV138" s="14" t="s">
        <v>164</v>
      </c>
      <c r="AW138" s="14" t="s">
        <v>35</v>
      </c>
      <c r="AX138" s="14" t="s">
        <v>81</v>
      </c>
      <c r="AY138" s="268" t="s">
        <v>157</v>
      </c>
    </row>
    <row r="139" s="2" customFormat="1" ht="33" customHeight="1">
      <c r="A139" s="40"/>
      <c r="B139" s="41"/>
      <c r="C139" s="229" t="s">
        <v>212</v>
      </c>
      <c r="D139" s="229" t="s">
        <v>160</v>
      </c>
      <c r="E139" s="230" t="s">
        <v>934</v>
      </c>
      <c r="F139" s="231" t="s">
        <v>1164</v>
      </c>
      <c r="G139" s="232" t="s">
        <v>174</v>
      </c>
      <c r="H139" s="233">
        <v>87.890000000000001</v>
      </c>
      <c r="I139" s="234"/>
      <c r="J139" s="235">
        <f>ROUND(I139*H139,2)</f>
        <v>0</v>
      </c>
      <c r="K139" s="236"/>
      <c r="L139" s="46"/>
      <c r="M139" s="237" t="s">
        <v>19</v>
      </c>
      <c r="N139" s="238" t="s">
        <v>45</v>
      </c>
      <c r="O139" s="86"/>
      <c r="P139" s="239">
        <f>O139*H139</f>
        <v>0</v>
      </c>
      <c r="Q139" s="239">
        <v>4.0000000000000003E-05</v>
      </c>
      <c r="R139" s="239">
        <f>Q139*H139</f>
        <v>0.0035156000000000002</v>
      </c>
      <c r="S139" s="239">
        <v>0</v>
      </c>
      <c r="T139" s="24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1" t="s">
        <v>164</v>
      </c>
      <c r="AT139" s="241" t="s">
        <v>160</v>
      </c>
      <c r="AU139" s="241" t="s">
        <v>83</v>
      </c>
      <c r="AY139" s="19" t="s">
        <v>157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9" t="s">
        <v>81</v>
      </c>
      <c r="BK139" s="242">
        <f>ROUND(I139*H139,2)</f>
        <v>0</v>
      </c>
      <c r="BL139" s="19" t="s">
        <v>164</v>
      </c>
      <c r="BM139" s="241" t="s">
        <v>1165</v>
      </c>
    </row>
    <row r="140" s="2" customFormat="1" ht="33" customHeight="1">
      <c r="A140" s="40"/>
      <c r="B140" s="41"/>
      <c r="C140" s="229" t="s">
        <v>216</v>
      </c>
      <c r="D140" s="229" t="s">
        <v>160</v>
      </c>
      <c r="E140" s="230" t="s">
        <v>1166</v>
      </c>
      <c r="F140" s="231" t="s">
        <v>1167</v>
      </c>
      <c r="G140" s="232" t="s">
        <v>259</v>
      </c>
      <c r="H140" s="233">
        <v>1</v>
      </c>
      <c r="I140" s="234"/>
      <c r="J140" s="235">
        <f>ROUND(I140*H140,2)</f>
        <v>0</v>
      </c>
      <c r="K140" s="236"/>
      <c r="L140" s="46"/>
      <c r="M140" s="237" t="s">
        <v>19</v>
      </c>
      <c r="N140" s="238" t="s">
        <v>45</v>
      </c>
      <c r="O140" s="86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1" t="s">
        <v>164</v>
      </c>
      <c r="AT140" s="241" t="s">
        <v>160</v>
      </c>
      <c r="AU140" s="241" t="s">
        <v>83</v>
      </c>
      <c r="AY140" s="19" t="s">
        <v>157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9" t="s">
        <v>81</v>
      </c>
      <c r="BK140" s="242">
        <f>ROUND(I140*H140,2)</f>
        <v>0</v>
      </c>
      <c r="BL140" s="19" t="s">
        <v>164</v>
      </c>
      <c r="BM140" s="241" t="s">
        <v>1168</v>
      </c>
    </row>
    <row r="141" s="2" customFormat="1" ht="33" customHeight="1">
      <c r="A141" s="40"/>
      <c r="B141" s="41"/>
      <c r="C141" s="229" t="s">
        <v>220</v>
      </c>
      <c r="D141" s="229" t="s">
        <v>160</v>
      </c>
      <c r="E141" s="230" t="s">
        <v>1169</v>
      </c>
      <c r="F141" s="231" t="s">
        <v>1170</v>
      </c>
      <c r="G141" s="232" t="s">
        <v>259</v>
      </c>
      <c r="H141" s="233">
        <v>1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45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164</v>
      </c>
      <c r="AT141" s="241" t="s">
        <v>160</v>
      </c>
      <c r="AU141" s="241" t="s">
        <v>83</v>
      </c>
      <c r="AY141" s="19" t="s">
        <v>157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81</v>
      </c>
      <c r="BK141" s="242">
        <f>ROUND(I141*H141,2)</f>
        <v>0</v>
      </c>
      <c r="BL141" s="19" t="s">
        <v>164</v>
      </c>
      <c r="BM141" s="241" t="s">
        <v>1171</v>
      </c>
    </row>
    <row r="142" s="2" customFormat="1">
      <c r="A142" s="40"/>
      <c r="B142" s="41"/>
      <c r="C142" s="42"/>
      <c r="D142" s="243" t="s">
        <v>170</v>
      </c>
      <c r="E142" s="42"/>
      <c r="F142" s="244" t="s">
        <v>1172</v>
      </c>
      <c r="G142" s="42"/>
      <c r="H142" s="42"/>
      <c r="I142" s="148"/>
      <c r="J142" s="42"/>
      <c r="K142" s="42"/>
      <c r="L142" s="46"/>
      <c r="M142" s="245"/>
      <c r="N142" s="24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170</v>
      </c>
      <c r="AU142" s="19" t="s">
        <v>83</v>
      </c>
    </row>
    <row r="143" s="2" customFormat="1" ht="21.75" customHeight="1">
      <c r="A143" s="40"/>
      <c r="B143" s="41"/>
      <c r="C143" s="229" t="s">
        <v>224</v>
      </c>
      <c r="D143" s="229" t="s">
        <v>160</v>
      </c>
      <c r="E143" s="230" t="s">
        <v>1173</v>
      </c>
      <c r="F143" s="231" t="s">
        <v>1174</v>
      </c>
      <c r="G143" s="232" t="s">
        <v>259</v>
      </c>
      <c r="H143" s="233">
        <v>1</v>
      </c>
      <c r="I143" s="234"/>
      <c r="J143" s="235">
        <f>ROUND(I143*H143,2)</f>
        <v>0</v>
      </c>
      <c r="K143" s="236"/>
      <c r="L143" s="46"/>
      <c r="M143" s="237" t="s">
        <v>19</v>
      </c>
      <c r="N143" s="238" t="s">
        <v>45</v>
      </c>
      <c r="O143" s="86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1" t="s">
        <v>164</v>
      </c>
      <c r="AT143" s="241" t="s">
        <v>160</v>
      </c>
      <c r="AU143" s="241" t="s">
        <v>83</v>
      </c>
      <c r="AY143" s="19" t="s">
        <v>157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9" t="s">
        <v>81</v>
      </c>
      <c r="BK143" s="242">
        <f>ROUND(I143*H143,2)</f>
        <v>0</v>
      </c>
      <c r="BL143" s="19" t="s">
        <v>164</v>
      </c>
      <c r="BM143" s="241" t="s">
        <v>1175</v>
      </c>
    </row>
    <row r="144" s="2" customFormat="1" ht="33" customHeight="1">
      <c r="A144" s="40"/>
      <c r="B144" s="41"/>
      <c r="C144" s="229" t="s">
        <v>229</v>
      </c>
      <c r="D144" s="229" t="s">
        <v>160</v>
      </c>
      <c r="E144" s="230" t="s">
        <v>1176</v>
      </c>
      <c r="F144" s="231" t="s">
        <v>1177</v>
      </c>
      <c r="G144" s="232" t="s">
        <v>174</v>
      </c>
      <c r="H144" s="233">
        <v>6</v>
      </c>
      <c r="I144" s="234"/>
      <c r="J144" s="235">
        <f>ROUND(I144*H144,2)</f>
        <v>0</v>
      </c>
      <c r="K144" s="236"/>
      <c r="L144" s="46"/>
      <c r="M144" s="237" t="s">
        <v>19</v>
      </c>
      <c r="N144" s="238" t="s">
        <v>45</v>
      </c>
      <c r="O144" s="86"/>
      <c r="P144" s="239">
        <f>O144*H144</f>
        <v>0</v>
      </c>
      <c r="Q144" s="239">
        <v>0</v>
      </c>
      <c r="R144" s="239">
        <f>Q144*H144</f>
        <v>0</v>
      </c>
      <c r="S144" s="239">
        <v>0.075999999999999998</v>
      </c>
      <c r="T144" s="240">
        <f>S144*H144</f>
        <v>0.45599999999999996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1" t="s">
        <v>164</v>
      </c>
      <c r="AT144" s="241" t="s">
        <v>160</v>
      </c>
      <c r="AU144" s="241" t="s">
        <v>83</v>
      </c>
      <c r="AY144" s="19" t="s">
        <v>157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81</v>
      </c>
      <c r="BK144" s="242">
        <f>ROUND(I144*H144,2)</f>
        <v>0</v>
      </c>
      <c r="BL144" s="19" t="s">
        <v>164</v>
      </c>
      <c r="BM144" s="241" t="s">
        <v>1178</v>
      </c>
    </row>
    <row r="145" s="13" customFormat="1">
      <c r="A145" s="13"/>
      <c r="B145" s="247"/>
      <c r="C145" s="248"/>
      <c r="D145" s="243" t="s">
        <v>176</v>
      </c>
      <c r="E145" s="249" t="s">
        <v>19</v>
      </c>
      <c r="F145" s="250" t="s">
        <v>1179</v>
      </c>
      <c r="G145" s="248"/>
      <c r="H145" s="251">
        <v>6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176</v>
      </c>
      <c r="AU145" s="257" t="s">
        <v>83</v>
      </c>
      <c r="AV145" s="13" t="s">
        <v>83</v>
      </c>
      <c r="AW145" s="13" t="s">
        <v>35</v>
      </c>
      <c r="AX145" s="13" t="s">
        <v>81</v>
      </c>
      <c r="AY145" s="257" t="s">
        <v>157</v>
      </c>
    </row>
    <row r="146" s="2" customFormat="1" ht="33" customHeight="1">
      <c r="A146" s="40"/>
      <c r="B146" s="41"/>
      <c r="C146" s="229" t="s">
        <v>235</v>
      </c>
      <c r="D146" s="229" t="s">
        <v>160</v>
      </c>
      <c r="E146" s="230" t="s">
        <v>1180</v>
      </c>
      <c r="F146" s="231" t="s">
        <v>1181</v>
      </c>
      <c r="G146" s="232" t="s">
        <v>204</v>
      </c>
      <c r="H146" s="233">
        <v>50</v>
      </c>
      <c r="I146" s="234"/>
      <c r="J146" s="235">
        <f>ROUND(I146*H146,2)</f>
        <v>0</v>
      </c>
      <c r="K146" s="236"/>
      <c r="L146" s="46"/>
      <c r="M146" s="237" t="s">
        <v>19</v>
      </c>
      <c r="N146" s="238" t="s">
        <v>45</v>
      </c>
      <c r="O146" s="86"/>
      <c r="P146" s="239">
        <f>O146*H146</f>
        <v>0</v>
      </c>
      <c r="Q146" s="239">
        <v>0</v>
      </c>
      <c r="R146" s="239">
        <f>Q146*H146</f>
        <v>0</v>
      </c>
      <c r="S146" s="239">
        <v>0.0060000000000000001</v>
      </c>
      <c r="T146" s="240">
        <f>S146*H146</f>
        <v>0.29999999999999999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164</v>
      </c>
      <c r="AT146" s="241" t="s">
        <v>160</v>
      </c>
      <c r="AU146" s="241" t="s">
        <v>83</v>
      </c>
      <c r="AY146" s="19" t="s">
        <v>157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81</v>
      </c>
      <c r="BK146" s="242">
        <f>ROUND(I146*H146,2)</f>
        <v>0</v>
      </c>
      <c r="BL146" s="19" t="s">
        <v>164</v>
      </c>
      <c r="BM146" s="241" t="s">
        <v>1182</v>
      </c>
    </row>
    <row r="147" s="2" customFormat="1" ht="33" customHeight="1">
      <c r="A147" s="40"/>
      <c r="B147" s="41"/>
      <c r="C147" s="229" t="s">
        <v>8</v>
      </c>
      <c r="D147" s="229" t="s">
        <v>160</v>
      </c>
      <c r="E147" s="230" t="s">
        <v>1183</v>
      </c>
      <c r="F147" s="231" t="s">
        <v>1184</v>
      </c>
      <c r="G147" s="232" t="s">
        <v>204</v>
      </c>
      <c r="H147" s="233">
        <v>40</v>
      </c>
      <c r="I147" s="234"/>
      <c r="J147" s="235">
        <f>ROUND(I147*H147,2)</f>
        <v>0</v>
      </c>
      <c r="K147" s="236"/>
      <c r="L147" s="46"/>
      <c r="M147" s="237" t="s">
        <v>19</v>
      </c>
      <c r="N147" s="238" t="s">
        <v>45</v>
      </c>
      <c r="O147" s="86"/>
      <c r="P147" s="239">
        <f>O147*H147</f>
        <v>0</v>
      </c>
      <c r="Q147" s="239">
        <v>0</v>
      </c>
      <c r="R147" s="239">
        <f>Q147*H147</f>
        <v>0</v>
      </c>
      <c r="S147" s="239">
        <v>0.017999999999999999</v>
      </c>
      <c r="T147" s="240">
        <f>S147*H147</f>
        <v>0.71999999999999997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1" t="s">
        <v>164</v>
      </c>
      <c r="AT147" s="241" t="s">
        <v>160</v>
      </c>
      <c r="AU147" s="241" t="s">
        <v>83</v>
      </c>
      <c r="AY147" s="19" t="s">
        <v>157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81</v>
      </c>
      <c r="BK147" s="242">
        <f>ROUND(I147*H147,2)</f>
        <v>0</v>
      </c>
      <c r="BL147" s="19" t="s">
        <v>164</v>
      </c>
      <c r="BM147" s="241" t="s">
        <v>1185</v>
      </c>
    </row>
    <row r="148" s="2" customFormat="1" ht="33" customHeight="1">
      <c r="A148" s="40"/>
      <c r="B148" s="41"/>
      <c r="C148" s="229" t="s">
        <v>242</v>
      </c>
      <c r="D148" s="229" t="s">
        <v>160</v>
      </c>
      <c r="E148" s="230" t="s">
        <v>941</v>
      </c>
      <c r="F148" s="231" t="s">
        <v>1186</v>
      </c>
      <c r="G148" s="232" t="s">
        <v>174</v>
      </c>
      <c r="H148" s="233">
        <v>150.28</v>
      </c>
      <c r="I148" s="234"/>
      <c r="J148" s="235">
        <f>ROUND(I148*H148,2)</f>
        <v>0</v>
      </c>
      <c r="K148" s="236"/>
      <c r="L148" s="46"/>
      <c r="M148" s="237" t="s">
        <v>19</v>
      </c>
      <c r="N148" s="238" t="s">
        <v>45</v>
      </c>
      <c r="O148" s="86"/>
      <c r="P148" s="239">
        <f>O148*H148</f>
        <v>0</v>
      </c>
      <c r="Q148" s="239">
        <v>0</v>
      </c>
      <c r="R148" s="239">
        <f>Q148*H148</f>
        <v>0</v>
      </c>
      <c r="S148" s="239">
        <v>0.02</v>
      </c>
      <c r="T148" s="240">
        <f>S148*H148</f>
        <v>3.0056000000000003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1" t="s">
        <v>164</v>
      </c>
      <c r="AT148" s="241" t="s">
        <v>160</v>
      </c>
      <c r="AU148" s="241" t="s">
        <v>83</v>
      </c>
      <c r="AY148" s="19" t="s">
        <v>157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81</v>
      </c>
      <c r="BK148" s="242">
        <f>ROUND(I148*H148,2)</f>
        <v>0</v>
      </c>
      <c r="BL148" s="19" t="s">
        <v>164</v>
      </c>
      <c r="BM148" s="241" t="s">
        <v>1187</v>
      </c>
    </row>
    <row r="149" s="16" customFormat="1">
      <c r="A149" s="16"/>
      <c r="B149" s="291"/>
      <c r="C149" s="292"/>
      <c r="D149" s="243" t="s">
        <v>176</v>
      </c>
      <c r="E149" s="293" t="s">
        <v>19</v>
      </c>
      <c r="F149" s="294" t="s">
        <v>1150</v>
      </c>
      <c r="G149" s="292"/>
      <c r="H149" s="293" t="s">
        <v>19</v>
      </c>
      <c r="I149" s="295"/>
      <c r="J149" s="292"/>
      <c r="K149" s="292"/>
      <c r="L149" s="296"/>
      <c r="M149" s="297"/>
      <c r="N149" s="298"/>
      <c r="O149" s="298"/>
      <c r="P149" s="298"/>
      <c r="Q149" s="298"/>
      <c r="R149" s="298"/>
      <c r="S149" s="298"/>
      <c r="T149" s="299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300" t="s">
        <v>176</v>
      </c>
      <c r="AU149" s="300" t="s">
        <v>83</v>
      </c>
      <c r="AV149" s="16" t="s">
        <v>81</v>
      </c>
      <c r="AW149" s="16" t="s">
        <v>35</v>
      </c>
      <c r="AX149" s="16" t="s">
        <v>74</v>
      </c>
      <c r="AY149" s="300" t="s">
        <v>157</v>
      </c>
    </row>
    <row r="150" s="13" customFormat="1">
      <c r="A150" s="13"/>
      <c r="B150" s="247"/>
      <c r="C150" s="248"/>
      <c r="D150" s="243" t="s">
        <v>176</v>
      </c>
      <c r="E150" s="249" t="s">
        <v>19</v>
      </c>
      <c r="F150" s="250" t="s">
        <v>1188</v>
      </c>
      <c r="G150" s="248"/>
      <c r="H150" s="251">
        <v>64.480000000000004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176</v>
      </c>
      <c r="AU150" s="257" t="s">
        <v>83</v>
      </c>
      <c r="AV150" s="13" t="s">
        <v>83</v>
      </c>
      <c r="AW150" s="13" t="s">
        <v>35</v>
      </c>
      <c r="AX150" s="13" t="s">
        <v>74</v>
      </c>
      <c r="AY150" s="257" t="s">
        <v>157</v>
      </c>
    </row>
    <row r="151" s="16" customFormat="1">
      <c r="A151" s="16"/>
      <c r="B151" s="291"/>
      <c r="C151" s="292"/>
      <c r="D151" s="243" t="s">
        <v>176</v>
      </c>
      <c r="E151" s="293" t="s">
        <v>19</v>
      </c>
      <c r="F151" s="294" t="s">
        <v>1154</v>
      </c>
      <c r="G151" s="292"/>
      <c r="H151" s="293" t="s">
        <v>19</v>
      </c>
      <c r="I151" s="295"/>
      <c r="J151" s="292"/>
      <c r="K151" s="292"/>
      <c r="L151" s="296"/>
      <c r="M151" s="297"/>
      <c r="N151" s="298"/>
      <c r="O151" s="298"/>
      <c r="P151" s="298"/>
      <c r="Q151" s="298"/>
      <c r="R151" s="298"/>
      <c r="S151" s="298"/>
      <c r="T151" s="299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300" t="s">
        <v>176</v>
      </c>
      <c r="AU151" s="300" t="s">
        <v>83</v>
      </c>
      <c r="AV151" s="16" t="s">
        <v>81</v>
      </c>
      <c r="AW151" s="16" t="s">
        <v>35</v>
      </c>
      <c r="AX151" s="16" t="s">
        <v>74</v>
      </c>
      <c r="AY151" s="300" t="s">
        <v>157</v>
      </c>
    </row>
    <row r="152" s="13" customFormat="1">
      <c r="A152" s="13"/>
      <c r="B152" s="247"/>
      <c r="C152" s="248"/>
      <c r="D152" s="243" t="s">
        <v>176</v>
      </c>
      <c r="E152" s="249" t="s">
        <v>19</v>
      </c>
      <c r="F152" s="250" t="s">
        <v>1189</v>
      </c>
      <c r="G152" s="248"/>
      <c r="H152" s="251">
        <v>42.159999999999997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176</v>
      </c>
      <c r="AU152" s="257" t="s">
        <v>83</v>
      </c>
      <c r="AV152" s="13" t="s">
        <v>83</v>
      </c>
      <c r="AW152" s="13" t="s">
        <v>35</v>
      </c>
      <c r="AX152" s="13" t="s">
        <v>74</v>
      </c>
      <c r="AY152" s="257" t="s">
        <v>157</v>
      </c>
    </row>
    <row r="153" s="16" customFormat="1">
      <c r="A153" s="16"/>
      <c r="B153" s="291"/>
      <c r="C153" s="292"/>
      <c r="D153" s="243" t="s">
        <v>176</v>
      </c>
      <c r="E153" s="293" t="s">
        <v>19</v>
      </c>
      <c r="F153" s="294" t="s">
        <v>1190</v>
      </c>
      <c r="G153" s="292"/>
      <c r="H153" s="293" t="s">
        <v>19</v>
      </c>
      <c r="I153" s="295"/>
      <c r="J153" s="292"/>
      <c r="K153" s="292"/>
      <c r="L153" s="296"/>
      <c r="M153" s="297"/>
      <c r="N153" s="298"/>
      <c r="O153" s="298"/>
      <c r="P153" s="298"/>
      <c r="Q153" s="298"/>
      <c r="R153" s="298"/>
      <c r="S153" s="298"/>
      <c r="T153" s="299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300" t="s">
        <v>176</v>
      </c>
      <c r="AU153" s="300" t="s">
        <v>83</v>
      </c>
      <c r="AV153" s="16" t="s">
        <v>81</v>
      </c>
      <c r="AW153" s="16" t="s">
        <v>35</v>
      </c>
      <c r="AX153" s="16" t="s">
        <v>74</v>
      </c>
      <c r="AY153" s="300" t="s">
        <v>157</v>
      </c>
    </row>
    <row r="154" s="13" customFormat="1">
      <c r="A154" s="13"/>
      <c r="B154" s="247"/>
      <c r="C154" s="248"/>
      <c r="D154" s="243" t="s">
        <v>176</v>
      </c>
      <c r="E154" s="249" t="s">
        <v>19</v>
      </c>
      <c r="F154" s="250" t="s">
        <v>1191</v>
      </c>
      <c r="G154" s="248"/>
      <c r="H154" s="251">
        <v>8.6400000000000006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176</v>
      </c>
      <c r="AU154" s="257" t="s">
        <v>83</v>
      </c>
      <c r="AV154" s="13" t="s">
        <v>83</v>
      </c>
      <c r="AW154" s="13" t="s">
        <v>35</v>
      </c>
      <c r="AX154" s="13" t="s">
        <v>74</v>
      </c>
      <c r="AY154" s="257" t="s">
        <v>157</v>
      </c>
    </row>
    <row r="155" s="16" customFormat="1">
      <c r="A155" s="16"/>
      <c r="B155" s="291"/>
      <c r="C155" s="292"/>
      <c r="D155" s="243" t="s">
        <v>176</v>
      </c>
      <c r="E155" s="293" t="s">
        <v>19</v>
      </c>
      <c r="F155" s="294" t="s">
        <v>1192</v>
      </c>
      <c r="G155" s="292"/>
      <c r="H155" s="293" t="s">
        <v>19</v>
      </c>
      <c r="I155" s="295"/>
      <c r="J155" s="292"/>
      <c r="K155" s="292"/>
      <c r="L155" s="296"/>
      <c r="M155" s="297"/>
      <c r="N155" s="298"/>
      <c r="O155" s="298"/>
      <c r="P155" s="298"/>
      <c r="Q155" s="298"/>
      <c r="R155" s="298"/>
      <c r="S155" s="298"/>
      <c r="T155" s="299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300" t="s">
        <v>176</v>
      </c>
      <c r="AU155" s="300" t="s">
        <v>83</v>
      </c>
      <c r="AV155" s="16" t="s">
        <v>81</v>
      </c>
      <c r="AW155" s="16" t="s">
        <v>35</v>
      </c>
      <c r="AX155" s="16" t="s">
        <v>74</v>
      </c>
      <c r="AY155" s="300" t="s">
        <v>157</v>
      </c>
    </row>
    <row r="156" s="13" customFormat="1">
      <c r="A156" s="13"/>
      <c r="B156" s="247"/>
      <c r="C156" s="248"/>
      <c r="D156" s="243" t="s">
        <v>176</v>
      </c>
      <c r="E156" s="249" t="s">
        <v>19</v>
      </c>
      <c r="F156" s="250" t="s">
        <v>337</v>
      </c>
      <c r="G156" s="248"/>
      <c r="H156" s="251">
        <v>35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176</v>
      </c>
      <c r="AU156" s="257" t="s">
        <v>83</v>
      </c>
      <c r="AV156" s="13" t="s">
        <v>83</v>
      </c>
      <c r="AW156" s="13" t="s">
        <v>35</v>
      </c>
      <c r="AX156" s="13" t="s">
        <v>74</v>
      </c>
      <c r="AY156" s="257" t="s">
        <v>157</v>
      </c>
    </row>
    <row r="157" s="14" customFormat="1">
      <c r="A157" s="14"/>
      <c r="B157" s="258"/>
      <c r="C157" s="259"/>
      <c r="D157" s="243" t="s">
        <v>176</v>
      </c>
      <c r="E157" s="260" t="s">
        <v>19</v>
      </c>
      <c r="F157" s="261" t="s">
        <v>183</v>
      </c>
      <c r="G157" s="259"/>
      <c r="H157" s="262">
        <v>150.28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176</v>
      </c>
      <c r="AU157" s="268" t="s">
        <v>83</v>
      </c>
      <c r="AV157" s="14" t="s">
        <v>164</v>
      </c>
      <c r="AW157" s="14" t="s">
        <v>35</v>
      </c>
      <c r="AX157" s="14" t="s">
        <v>81</v>
      </c>
      <c r="AY157" s="268" t="s">
        <v>157</v>
      </c>
    </row>
    <row r="158" s="12" customFormat="1" ht="22.8" customHeight="1">
      <c r="A158" s="12"/>
      <c r="B158" s="213"/>
      <c r="C158" s="214"/>
      <c r="D158" s="215" t="s">
        <v>73</v>
      </c>
      <c r="E158" s="227" t="s">
        <v>357</v>
      </c>
      <c r="F158" s="227" t="s">
        <v>358</v>
      </c>
      <c r="G158" s="214"/>
      <c r="H158" s="214"/>
      <c r="I158" s="217"/>
      <c r="J158" s="228">
        <f>BK158</f>
        <v>0</v>
      </c>
      <c r="K158" s="214"/>
      <c r="L158" s="219"/>
      <c r="M158" s="220"/>
      <c r="N158" s="221"/>
      <c r="O158" s="221"/>
      <c r="P158" s="222">
        <f>SUM(P159:P163)</f>
        <v>0</v>
      </c>
      <c r="Q158" s="221"/>
      <c r="R158" s="222">
        <f>SUM(R159:R163)</f>
        <v>0</v>
      </c>
      <c r="S158" s="221"/>
      <c r="T158" s="223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4" t="s">
        <v>81</v>
      </c>
      <c r="AT158" s="225" t="s">
        <v>73</v>
      </c>
      <c r="AU158" s="225" t="s">
        <v>81</v>
      </c>
      <c r="AY158" s="224" t="s">
        <v>157</v>
      </c>
      <c r="BK158" s="226">
        <f>SUM(BK159:BK163)</f>
        <v>0</v>
      </c>
    </row>
    <row r="159" s="2" customFormat="1" ht="33" customHeight="1">
      <c r="A159" s="40"/>
      <c r="B159" s="41"/>
      <c r="C159" s="229" t="s">
        <v>246</v>
      </c>
      <c r="D159" s="229" t="s">
        <v>160</v>
      </c>
      <c r="E159" s="230" t="s">
        <v>1193</v>
      </c>
      <c r="F159" s="231" t="s">
        <v>1194</v>
      </c>
      <c r="G159" s="232" t="s">
        <v>362</v>
      </c>
      <c r="H159" s="233">
        <v>9.9659999999999993</v>
      </c>
      <c r="I159" s="234"/>
      <c r="J159" s="235">
        <f>ROUND(I159*H159,2)</f>
        <v>0</v>
      </c>
      <c r="K159" s="236"/>
      <c r="L159" s="46"/>
      <c r="M159" s="237" t="s">
        <v>19</v>
      </c>
      <c r="N159" s="238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164</v>
      </c>
      <c r="AT159" s="241" t="s">
        <v>160</v>
      </c>
      <c r="AU159" s="241" t="s">
        <v>83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164</v>
      </c>
      <c r="BM159" s="241" t="s">
        <v>1195</v>
      </c>
    </row>
    <row r="160" s="2" customFormat="1" ht="21.75" customHeight="1">
      <c r="A160" s="40"/>
      <c r="B160" s="41"/>
      <c r="C160" s="229" t="s">
        <v>250</v>
      </c>
      <c r="D160" s="229" t="s">
        <v>160</v>
      </c>
      <c r="E160" s="230" t="s">
        <v>370</v>
      </c>
      <c r="F160" s="231" t="s">
        <v>1196</v>
      </c>
      <c r="G160" s="232" t="s">
        <v>362</v>
      </c>
      <c r="H160" s="233">
        <v>9.9659999999999993</v>
      </c>
      <c r="I160" s="234"/>
      <c r="J160" s="235">
        <f>ROUND(I160*H160,2)</f>
        <v>0</v>
      </c>
      <c r="K160" s="236"/>
      <c r="L160" s="46"/>
      <c r="M160" s="237" t="s">
        <v>19</v>
      </c>
      <c r="N160" s="238" t="s">
        <v>45</v>
      </c>
      <c r="O160" s="86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1" t="s">
        <v>164</v>
      </c>
      <c r="AT160" s="241" t="s">
        <v>160</v>
      </c>
      <c r="AU160" s="241" t="s">
        <v>83</v>
      </c>
      <c r="AY160" s="19" t="s">
        <v>157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9" t="s">
        <v>81</v>
      </c>
      <c r="BK160" s="242">
        <f>ROUND(I160*H160,2)</f>
        <v>0</v>
      </c>
      <c r="BL160" s="19" t="s">
        <v>164</v>
      </c>
      <c r="BM160" s="241" t="s">
        <v>1197</v>
      </c>
    </row>
    <row r="161" s="2" customFormat="1" ht="33" customHeight="1">
      <c r="A161" s="40"/>
      <c r="B161" s="41"/>
      <c r="C161" s="229" t="s">
        <v>256</v>
      </c>
      <c r="D161" s="229" t="s">
        <v>160</v>
      </c>
      <c r="E161" s="230" t="s">
        <v>374</v>
      </c>
      <c r="F161" s="231" t="s">
        <v>954</v>
      </c>
      <c r="G161" s="232" t="s">
        <v>362</v>
      </c>
      <c r="H161" s="233">
        <v>189.35400000000001</v>
      </c>
      <c r="I161" s="234"/>
      <c r="J161" s="235">
        <f>ROUND(I161*H161,2)</f>
        <v>0</v>
      </c>
      <c r="K161" s="236"/>
      <c r="L161" s="46"/>
      <c r="M161" s="237" t="s">
        <v>19</v>
      </c>
      <c r="N161" s="238" t="s">
        <v>45</v>
      </c>
      <c r="O161" s="86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1" t="s">
        <v>164</v>
      </c>
      <c r="AT161" s="241" t="s">
        <v>160</v>
      </c>
      <c r="AU161" s="241" t="s">
        <v>83</v>
      </c>
      <c r="AY161" s="19" t="s">
        <v>157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81</v>
      </c>
      <c r="BK161" s="242">
        <f>ROUND(I161*H161,2)</f>
        <v>0</v>
      </c>
      <c r="BL161" s="19" t="s">
        <v>164</v>
      </c>
      <c r="BM161" s="241" t="s">
        <v>1198</v>
      </c>
    </row>
    <row r="162" s="13" customFormat="1">
      <c r="A162" s="13"/>
      <c r="B162" s="247"/>
      <c r="C162" s="248"/>
      <c r="D162" s="243" t="s">
        <v>176</v>
      </c>
      <c r="E162" s="248"/>
      <c r="F162" s="250" t="s">
        <v>1199</v>
      </c>
      <c r="G162" s="248"/>
      <c r="H162" s="251">
        <v>189.35400000000001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176</v>
      </c>
      <c r="AU162" s="257" t="s">
        <v>83</v>
      </c>
      <c r="AV162" s="13" t="s">
        <v>83</v>
      </c>
      <c r="AW162" s="13" t="s">
        <v>4</v>
      </c>
      <c r="AX162" s="13" t="s">
        <v>81</v>
      </c>
      <c r="AY162" s="257" t="s">
        <v>157</v>
      </c>
    </row>
    <row r="163" s="2" customFormat="1" ht="33" customHeight="1">
      <c r="A163" s="40"/>
      <c r="B163" s="41"/>
      <c r="C163" s="229" t="s">
        <v>262</v>
      </c>
      <c r="D163" s="229" t="s">
        <v>160</v>
      </c>
      <c r="E163" s="230" t="s">
        <v>379</v>
      </c>
      <c r="F163" s="231" t="s">
        <v>380</v>
      </c>
      <c r="G163" s="232" t="s">
        <v>362</v>
      </c>
      <c r="H163" s="233">
        <v>9.9659999999999993</v>
      </c>
      <c r="I163" s="234"/>
      <c r="J163" s="235">
        <f>ROUND(I163*H163,2)</f>
        <v>0</v>
      </c>
      <c r="K163" s="236"/>
      <c r="L163" s="46"/>
      <c r="M163" s="237" t="s">
        <v>19</v>
      </c>
      <c r="N163" s="238" t="s">
        <v>45</v>
      </c>
      <c r="O163" s="86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1" t="s">
        <v>164</v>
      </c>
      <c r="AT163" s="241" t="s">
        <v>160</v>
      </c>
      <c r="AU163" s="241" t="s">
        <v>83</v>
      </c>
      <c r="AY163" s="19" t="s">
        <v>157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81</v>
      </c>
      <c r="BK163" s="242">
        <f>ROUND(I163*H163,2)</f>
        <v>0</v>
      </c>
      <c r="BL163" s="19" t="s">
        <v>164</v>
      </c>
      <c r="BM163" s="241" t="s">
        <v>1200</v>
      </c>
    </row>
    <row r="164" s="12" customFormat="1" ht="22.8" customHeight="1">
      <c r="A164" s="12"/>
      <c r="B164" s="213"/>
      <c r="C164" s="214"/>
      <c r="D164" s="215" t="s">
        <v>73</v>
      </c>
      <c r="E164" s="227" t="s">
        <v>382</v>
      </c>
      <c r="F164" s="227" t="s">
        <v>383</v>
      </c>
      <c r="G164" s="214"/>
      <c r="H164" s="214"/>
      <c r="I164" s="217"/>
      <c r="J164" s="228">
        <f>BK164</f>
        <v>0</v>
      </c>
      <c r="K164" s="214"/>
      <c r="L164" s="219"/>
      <c r="M164" s="220"/>
      <c r="N164" s="221"/>
      <c r="O164" s="221"/>
      <c r="P164" s="222">
        <f>P165</f>
        <v>0</v>
      </c>
      <c r="Q164" s="221"/>
      <c r="R164" s="222">
        <f>R165</f>
        <v>0</v>
      </c>
      <c r="S164" s="221"/>
      <c r="T164" s="223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4" t="s">
        <v>81</v>
      </c>
      <c r="AT164" s="225" t="s">
        <v>73</v>
      </c>
      <c r="AU164" s="225" t="s">
        <v>81</v>
      </c>
      <c r="AY164" s="224" t="s">
        <v>157</v>
      </c>
      <c r="BK164" s="226">
        <f>BK165</f>
        <v>0</v>
      </c>
    </row>
    <row r="165" s="2" customFormat="1" ht="44.25" customHeight="1">
      <c r="A165" s="40"/>
      <c r="B165" s="41"/>
      <c r="C165" s="229" t="s">
        <v>7</v>
      </c>
      <c r="D165" s="229" t="s">
        <v>160</v>
      </c>
      <c r="E165" s="230" t="s">
        <v>696</v>
      </c>
      <c r="F165" s="231" t="s">
        <v>958</v>
      </c>
      <c r="G165" s="232" t="s">
        <v>362</v>
      </c>
      <c r="H165" s="233">
        <v>5.1600000000000001</v>
      </c>
      <c r="I165" s="234"/>
      <c r="J165" s="235">
        <f>ROUND(I165*H165,2)</f>
        <v>0</v>
      </c>
      <c r="K165" s="236"/>
      <c r="L165" s="46"/>
      <c r="M165" s="237" t="s">
        <v>19</v>
      </c>
      <c r="N165" s="238" t="s">
        <v>45</v>
      </c>
      <c r="O165" s="86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1" t="s">
        <v>164</v>
      </c>
      <c r="AT165" s="241" t="s">
        <v>160</v>
      </c>
      <c r="AU165" s="241" t="s">
        <v>83</v>
      </c>
      <c r="AY165" s="19" t="s">
        <v>157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9" t="s">
        <v>81</v>
      </c>
      <c r="BK165" s="242">
        <f>ROUND(I165*H165,2)</f>
        <v>0</v>
      </c>
      <c r="BL165" s="19" t="s">
        <v>164</v>
      </c>
      <c r="BM165" s="241" t="s">
        <v>1201</v>
      </c>
    </row>
    <row r="166" s="12" customFormat="1" ht="25.92" customHeight="1">
      <c r="A166" s="12"/>
      <c r="B166" s="213"/>
      <c r="C166" s="214"/>
      <c r="D166" s="215" t="s">
        <v>73</v>
      </c>
      <c r="E166" s="216" t="s">
        <v>388</v>
      </c>
      <c r="F166" s="216" t="s">
        <v>389</v>
      </c>
      <c r="G166" s="214"/>
      <c r="H166" s="214"/>
      <c r="I166" s="217"/>
      <c r="J166" s="218">
        <f>BK166</f>
        <v>0</v>
      </c>
      <c r="K166" s="214"/>
      <c r="L166" s="219"/>
      <c r="M166" s="220"/>
      <c r="N166" s="221"/>
      <c r="O166" s="221"/>
      <c r="P166" s="222">
        <f>P167+P177+P185+P193+P198+P217+P220+P230+P235+P246+P259+P302+P315+P342</f>
        <v>0</v>
      </c>
      <c r="Q166" s="221"/>
      <c r="R166" s="222">
        <f>R167+R177+R185+R193+R198+R217+R220+R230+R235+R246+R259+R302+R315+R342</f>
        <v>1.9022089</v>
      </c>
      <c r="S166" s="221"/>
      <c r="T166" s="223">
        <f>T167+T177+T185+T193+T198+T217+T220+T230+T235+T246+T259+T302+T315+T342</f>
        <v>5.4843643000000002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83</v>
      </c>
      <c r="AT166" s="225" t="s">
        <v>73</v>
      </c>
      <c r="AU166" s="225" t="s">
        <v>74</v>
      </c>
      <c r="AY166" s="224" t="s">
        <v>157</v>
      </c>
      <c r="BK166" s="226">
        <f>BK167+BK177+BK185+BK193+BK198+BK217+BK220+BK230+BK235+BK246+BK259+BK302+BK315+BK342</f>
        <v>0</v>
      </c>
    </row>
    <row r="167" s="12" customFormat="1" ht="22.8" customHeight="1">
      <c r="A167" s="12"/>
      <c r="B167" s="213"/>
      <c r="C167" s="214"/>
      <c r="D167" s="215" t="s">
        <v>73</v>
      </c>
      <c r="E167" s="227" t="s">
        <v>973</v>
      </c>
      <c r="F167" s="227" t="s">
        <v>974</v>
      </c>
      <c r="G167" s="214"/>
      <c r="H167" s="214"/>
      <c r="I167" s="217"/>
      <c r="J167" s="228">
        <f>BK167</f>
        <v>0</v>
      </c>
      <c r="K167" s="214"/>
      <c r="L167" s="219"/>
      <c r="M167" s="220"/>
      <c r="N167" s="221"/>
      <c r="O167" s="221"/>
      <c r="P167" s="222">
        <f>SUM(P168:P176)</f>
        <v>0</v>
      </c>
      <c r="Q167" s="221"/>
      <c r="R167" s="222">
        <f>SUM(R168:R176)</f>
        <v>0.012900000000000002</v>
      </c>
      <c r="S167" s="221"/>
      <c r="T167" s="223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4" t="s">
        <v>83</v>
      </c>
      <c r="AT167" s="225" t="s">
        <v>73</v>
      </c>
      <c r="AU167" s="225" t="s">
        <v>81</v>
      </c>
      <c r="AY167" s="224" t="s">
        <v>157</v>
      </c>
      <c r="BK167" s="226">
        <f>SUM(BK168:BK176)</f>
        <v>0</v>
      </c>
    </row>
    <row r="168" s="2" customFormat="1" ht="33" customHeight="1">
      <c r="A168" s="40"/>
      <c r="B168" s="41"/>
      <c r="C168" s="229" t="s">
        <v>269</v>
      </c>
      <c r="D168" s="229" t="s">
        <v>160</v>
      </c>
      <c r="E168" s="230" t="s">
        <v>1202</v>
      </c>
      <c r="F168" s="231" t="s">
        <v>1203</v>
      </c>
      <c r="G168" s="232" t="s">
        <v>174</v>
      </c>
      <c r="H168" s="233">
        <v>2.6000000000000001</v>
      </c>
      <c r="I168" s="234"/>
      <c r="J168" s="235">
        <f>ROUND(I168*H168,2)</f>
        <v>0</v>
      </c>
      <c r="K168" s="236"/>
      <c r="L168" s="46"/>
      <c r="M168" s="237" t="s">
        <v>19</v>
      </c>
      <c r="N168" s="238" t="s">
        <v>45</v>
      </c>
      <c r="O168" s="86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41" t="s">
        <v>242</v>
      </c>
      <c r="AT168" s="241" t="s">
        <v>160</v>
      </c>
      <c r="AU168" s="241" t="s">
        <v>83</v>
      </c>
      <c r="AY168" s="19" t="s">
        <v>157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9" t="s">
        <v>81</v>
      </c>
      <c r="BK168" s="242">
        <f>ROUND(I168*H168,2)</f>
        <v>0</v>
      </c>
      <c r="BL168" s="19" t="s">
        <v>242</v>
      </c>
      <c r="BM168" s="241" t="s">
        <v>1204</v>
      </c>
    </row>
    <row r="169" s="13" customFormat="1">
      <c r="A169" s="13"/>
      <c r="B169" s="247"/>
      <c r="C169" s="248"/>
      <c r="D169" s="243" t="s">
        <v>176</v>
      </c>
      <c r="E169" s="249" t="s">
        <v>19</v>
      </c>
      <c r="F169" s="250" t="s">
        <v>1205</v>
      </c>
      <c r="G169" s="248"/>
      <c r="H169" s="251">
        <v>2.6000000000000001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176</v>
      </c>
      <c r="AU169" s="257" t="s">
        <v>83</v>
      </c>
      <c r="AV169" s="13" t="s">
        <v>83</v>
      </c>
      <c r="AW169" s="13" t="s">
        <v>35</v>
      </c>
      <c r="AX169" s="13" t="s">
        <v>81</v>
      </c>
      <c r="AY169" s="257" t="s">
        <v>157</v>
      </c>
    </row>
    <row r="170" s="2" customFormat="1" ht="21.75" customHeight="1">
      <c r="A170" s="40"/>
      <c r="B170" s="41"/>
      <c r="C170" s="280" t="s">
        <v>273</v>
      </c>
      <c r="D170" s="280" t="s">
        <v>251</v>
      </c>
      <c r="E170" s="281" t="s">
        <v>1206</v>
      </c>
      <c r="F170" s="282" t="s">
        <v>1207</v>
      </c>
      <c r="G170" s="283" t="s">
        <v>572</v>
      </c>
      <c r="H170" s="284">
        <v>3.8999999999999999</v>
      </c>
      <c r="I170" s="285"/>
      <c r="J170" s="286">
        <f>ROUND(I170*H170,2)</f>
        <v>0</v>
      </c>
      <c r="K170" s="287"/>
      <c r="L170" s="288"/>
      <c r="M170" s="289" t="s">
        <v>19</v>
      </c>
      <c r="N170" s="290" t="s">
        <v>45</v>
      </c>
      <c r="O170" s="86"/>
      <c r="P170" s="239">
        <f>O170*H170</f>
        <v>0</v>
      </c>
      <c r="Q170" s="239">
        <v>0.001</v>
      </c>
      <c r="R170" s="239">
        <f>Q170*H170</f>
        <v>0.0038999999999999998</v>
      </c>
      <c r="S170" s="239">
        <v>0</v>
      </c>
      <c r="T170" s="24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1" t="s">
        <v>311</v>
      </c>
      <c r="AT170" s="241" t="s">
        <v>251</v>
      </c>
      <c r="AU170" s="241" t="s">
        <v>83</v>
      </c>
      <c r="AY170" s="19" t="s">
        <v>157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9" t="s">
        <v>81</v>
      </c>
      <c r="BK170" s="242">
        <f>ROUND(I170*H170,2)</f>
        <v>0</v>
      </c>
      <c r="BL170" s="19" t="s">
        <v>242</v>
      </c>
      <c r="BM170" s="241" t="s">
        <v>1208</v>
      </c>
    </row>
    <row r="171" s="13" customFormat="1">
      <c r="A171" s="13"/>
      <c r="B171" s="247"/>
      <c r="C171" s="248"/>
      <c r="D171" s="243" t="s">
        <v>176</v>
      </c>
      <c r="E171" s="248"/>
      <c r="F171" s="250" t="s">
        <v>1209</v>
      </c>
      <c r="G171" s="248"/>
      <c r="H171" s="251">
        <v>3.8999999999999999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176</v>
      </c>
      <c r="AU171" s="257" t="s">
        <v>83</v>
      </c>
      <c r="AV171" s="13" t="s">
        <v>83</v>
      </c>
      <c r="AW171" s="13" t="s">
        <v>4</v>
      </c>
      <c r="AX171" s="13" t="s">
        <v>81</v>
      </c>
      <c r="AY171" s="257" t="s">
        <v>157</v>
      </c>
    </row>
    <row r="172" s="2" customFormat="1" ht="33" customHeight="1">
      <c r="A172" s="40"/>
      <c r="B172" s="41"/>
      <c r="C172" s="229" t="s">
        <v>278</v>
      </c>
      <c r="D172" s="229" t="s">
        <v>160</v>
      </c>
      <c r="E172" s="230" t="s">
        <v>1210</v>
      </c>
      <c r="F172" s="231" t="s">
        <v>1211</v>
      </c>
      <c r="G172" s="232" t="s">
        <v>174</v>
      </c>
      <c r="H172" s="233">
        <v>6</v>
      </c>
      <c r="I172" s="234"/>
      <c r="J172" s="235">
        <f>ROUND(I172*H172,2)</f>
        <v>0</v>
      </c>
      <c r="K172" s="236"/>
      <c r="L172" s="46"/>
      <c r="M172" s="237" t="s">
        <v>19</v>
      </c>
      <c r="N172" s="238" t="s">
        <v>45</v>
      </c>
      <c r="O172" s="86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1" t="s">
        <v>242</v>
      </c>
      <c r="AT172" s="241" t="s">
        <v>160</v>
      </c>
      <c r="AU172" s="241" t="s">
        <v>83</v>
      </c>
      <c r="AY172" s="19" t="s">
        <v>157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9" t="s">
        <v>81</v>
      </c>
      <c r="BK172" s="242">
        <f>ROUND(I172*H172,2)</f>
        <v>0</v>
      </c>
      <c r="BL172" s="19" t="s">
        <v>242</v>
      </c>
      <c r="BM172" s="241" t="s">
        <v>1212</v>
      </c>
    </row>
    <row r="173" s="13" customFormat="1">
      <c r="A173" s="13"/>
      <c r="B173" s="247"/>
      <c r="C173" s="248"/>
      <c r="D173" s="243" t="s">
        <v>176</v>
      </c>
      <c r="E173" s="249" t="s">
        <v>19</v>
      </c>
      <c r="F173" s="250" t="s">
        <v>1213</v>
      </c>
      <c r="G173" s="248"/>
      <c r="H173" s="251">
        <v>6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176</v>
      </c>
      <c r="AU173" s="257" t="s">
        <v>83</v>
      </c>
      <c r="AV173" s="13" t="s">
        <v>83</v>
      </c>
      <c r="AW173" s="13" t="s">
        <v>35</v>
      </c>
      <c r="AX173" s="13" t="s">
        <v>81</v>
      </c>
      <c r="AY173" s="257" t="s">
        <v>157</v>
      </c>
    </row>
    <row r="174" s="2" customFormat="1" ht="21.75" customHeight="1">
      <c r="A174" s="40"/>
      <c r="B174" s="41"/>
      <c r="C174" s="280" t="s">
        <v>282</v>
      </c>
      <c r="D174" s="280" t="s">
        <v>251</v>
      </c>
      <c r="E174" s="281" t="s">
        <v>1206</v>
      </c>
      <c r="F174" s="282" t="s">
        <v>1207</v>
      </c>
      <c r="G174" s="283" t="s">
        <v>572</v>
      </c>
      <c r="H174" s="284">
        <v>9</v>
      </c>
      <c r="I174" s="285"/>
      <c r="J174" s="286">
        <f>ROUND(I174*H174,2)</f>
        <v>0</v>
      </c>
      <c r="K174" s="287"/>
      <c r="L174" s="288"/>
      <c r="M174" s="289" t="s">
        <v>19</v>
      </c>
      <c r="N174" s="290" t="s">
        <v>45</v>
      </c>
      <c r="O174" s="86"/>
      <c r="P174" s="239">
        <f>O174*H174</f>
        <v>0</v>
      </c>
      <c r="Q174" s="239">
        <v>0.001</v>
      </c>
      <c r="R174" s="239">
        <f>Q174*H174</f>
        <v>0.0090000000000000011</v>
      </c>
      <c r="S174" s="239">
        <v>0</v>
      </c>
      <c r="T174" s="24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1" t="s">
        <v>311</v>
      </c>
      <c r="AT174" s="241" t="s">
        <v>251</v>
      </c>
      <c r="AU174" s="241" t="s">
        <v>83</v>
      </c>
      <c r="AY174" s="19" t="s">
        <v>157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9" t="s">
        <v>81</v>
      </c>
      <c r="BK174" s="242">
        <f>ROUND(I174*H174,2)</f>
        <v>0</v>
      </c>
      <c r="BL174" s="19" t="s">
        <v>242</v>
      </c>
      <c r="BM174" s="241" t="s">
        <v>1214</v>
      </c>
    </row>
    <row r="175" s="13" customFormat="1">
      <c r="A175" s="13"/>
      <c r="B175" s="247"/>
      <c r="C175" s="248"/>
      <c r="D175" s="243" t="s">
        <v>176</v>
      </c>
      <c r="E175" s="248"/>
      <c r="F175" s="250" t="s">
        <v>1215</v>
      </c>
      <c r="G175" s="248"/>
      <c r="H175" s="251">
        <v>9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176</v>
      </c>
      <c r="AU175" s="257" t="s">
        <v>83</v>
      </c>
      <c r="AV175" s="13" t="s">
        <v>83</v>
      </c>
      <c r="AW175" s="13" t="s">
        <v>4</v>
      </c>
      <c r="AX175" s="13" t="s">
        <v>81</v>
      </c>
      <c r="AY175" s="257" t="s">
        <v>157</v>
      </c>
    </row>
    <row r="176" s="2" customFormat="1" ht="44.25" customHeight="1">
      <c r="A176" s="40"/>
      <c r="B176" s="41"/>
      <c r="C176" s="229" t="s">
        <v>286</v>
      </c>
      <c r="D176" s="229" t="s">
        <v>160</v>
      </c>
      <c r="E176" s="230" t="s">
        <v>1216</v>
      </c>
      <c r="F176" s="231" t="s">
        <v>1217</v>
      </c>
      <c r="G176" s="232" t="s">
        <v>362</v>
      </c>
      <c r="H176" s="233">
        <v>0.012999999999999999</v>
      </c>
      <c r="I176" s="234"/>
      <c r="J176" s="235">
        <f>ROUND(I176*H176,2)</f>
        <v>0</v>
      </c>
      <c r="K176" s="236"/>
      <c r="L176" s="46"/>
      <c r="M176" s="237" t="s">
        <v>19</v>
      </c>
      <c r="N176" s="238" t="s">
        <v>45</v>
      </c>
      <c r="O176" s="86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1" t="s">
        <v>242</v>
      </c>
      <c r="AT176" s="241" t="s">
        <v>160</v>
      </c>
      <c r="AU176" s="241" t="s">
        <v>83</v>
      </c>
      <c r="AY176" s="19" t="s">
        <v>157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9" t="s">
        <v>81</v>
      </c>
      <c r="BK176" s="242">
        <f>ROUND(I176*H176,2)</f>
        <v>0</v>
      </c>
      <c r="BL176" s="19" t="s">
        <v>242</v>
      </c>
      <c r="BM176" s="241" t="s">
        <v>1218</v>
      </c>
    </row>
    <row r="177" s="12" customFormat="1" ht="22.8" customHeight="1">
      <c r="A177" s="12"/>
      <c r="B177" s="213"/>
      <c r="C177" s="214"/>
      <c r="D177" s="215" t="s">
        <v>73</v>
      </c>
      <c r="E177" s="227" t="s">
        <v>1219</v>
      </c>
      <c r="F177" s="227" t="s">
        <v>1220</v>
      </c>
      <c r="G177" s="214"/>
      <c r="H177" s="214"/>
      <c r="I177" s="217"/>
      <c r="J177" s="228">
        <f>BK177</f>
        <v>0</v>
      </c>
      <c r="K177" s="214"/>
      <c r="L177" s="219"/>
      <c r="M177" s="220"/>
      <c r="N177" s="221"/>
      <c r="O177" s="221"/>
      <c r="P177" s="222">
        <f>SUM(P178:P184)</f>
        <v>0</v>
      </c>
      <c r="Q177" s="221"/>
      <c r="R177" s="222">
        <f>SUM(R178:R184)</f>
        <v>0.026240000000000003</v>
      </c>
      <c r="S177" s="221"/>
      <c r="T177" s="223">
        <f>SUM(T178:T184)</f>
        <v>0.1512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4" t="s">
        <v>83</v>
      </c>
      <c r="AT177" s="225" t="s">
        <v>73</v>
      </c>
      <c r="AU177" s="225" t="s">
        <v>81</v>
      </c>
      <c r="AY177" s="224" t="s">
        <v>157</v>
      </c>
      <c r="BK177" s="226">
        <f>SUM(BK178:BK184)</f>
        <v>0</v>
      </c>
    </row>
    <row r="178" s="2" customFormat="1" ht="16.5" customHeight="1">
      <c r="A178" s="40"/>
      <c r="B178" s="41"/>
      <c r="C178" s="229" t="s">
        <v>290</v>
      </c>
      <c r="D178" s="229" t="s">
        <v>160</v>
      </c>
      <c r="E178" s="230" t="s">
        <v>1221</v>
      </c>
      <c r="F178" s="231" t="s">
        <v>1222</v>
      </c>
      <c r="G178" s="232" t="s">
        <v>232</v>
      </c>
      <c r="H178" s="233">
        <v>1</v>
      </c>
      <c r="I178" s="234"/>
      <c r="J178" s="235">
        <f>ROUND(I178*H178,2)</f>
        <v>0</v>
      </c>
      <c r="K178" s="236"/>
      <c r="L178" s="46"/>
      <c r="M178" s="237" t="s">
        <v>19</v>
      </c>
      <c r="N178" s="238" t="s">
        <v>45</v>
      </c>
      <c r="O178" s="86"/>
      <c r="P178" s="239">
        <f>O178*H178</f>
        <v>0</v>
      </c>
      <c r="Q178" s="239">
        <v>0.00114</v>
      </c>
      <c r="R178" s="239">
        <f>Q178*H178</f>
        <v>0.00114</v>
      </c>
      <c r="S178" s="239">
        <v>0</v>
      </c>
      <c r="T178" s="240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1" t="s">
        <v>242</v>
      </c>
      <c r="AT178" s="241" t="s">
        <v>160</v>
      </c>
      <c r="AU178" s="241" t="s">
        <v>83</v>
      </c>
      <c r="AY178" s="19" t="s">
        <v>157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9" t="s">
        <v>81</v>
      </c>
      <c r="BK178" s="242">
        <f>ROUND(I178*H178,2)</f>
        <v>0</v>
      </c>
      <c r="BL178" s="19" t="s">
        <v>242</v>
      </c>
      <c r="BM178" s="241" t="s">
        <v>1223</v>
      </c>
    </row>
    <row r="179" s="2" customFormat="1" ht="21.75" customHeight="1">
      <c r="A179" s="40"/>
      <c r="B179" s="41"/>
      <c r="C179" s="229" t="s">
        <v>295</v>
      </c>
      <c r="D179" s="229" t="s">
        <v>160</v>
      </c>
      <c r="E179" s="230" t="s">
        <v>1224</v>
      </c>
      <c r="F179" s="231" t="s">
        <v>1225</v>
      </c>
      <c r="G179" s="232" t="s">
        <v>232</v>
      </c>
      <c r="H179" s="233">
        <v>1</v>
      </c>
      <c r="I179" s="234"/>
      <c r="J179" s="235">
        <f>ROUND(I179*H179,2)</f>
        <v>0</v>
      </c>
      <c r="K179" s="236"/>
      <c r="L179" s="46"/>
      <c r="M179" s="237" t="s">
        <v>19</v>
      </c>
      <c r="N179" s="238" t="s">
        <v>45</v>
      </c>
      <c r="O179" s="86"/>
      <c r="P179" s="239">
        <f>O179*H179</f>
        <v>0</v>
      </c>
      <c r="Q179" s="239">
        <v>0.00114</v>
      </c>
      <c r="R179" s="239">
        <f>Q179*H179</f>
        <v>0.00114</v>
      </c>
      <c r="S179" s="239">
        <v>0</v>
      </c>
      <c r="T179" s="24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1" t="s">
        <v>242</v>
      </c>
      <c r="AT179" s="241" t="s">
        <v>160</v>
      </c>
      <c r="AU179" s="241" t="s">
        <v>83</v>
      </c>
      <c r="AY179" s="19" t="s">
        <v>157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9" t="s">
        <v>81</v>
      </c>
      <c r="BK179" s="242">
        <f>ROUND(I179*H179,2)</f>
        <v>0</v>
      </c>
      <c r="BL179" s="19" t="s">
        <v>242</v>
      </c>
      <c r="BM179" s="241" t="s">
        <v>1226</v>
      </c>
    </row>
    <row r="180" s="2" customFormat="1" ht="21.75" customHeight="1">
      <c r="A180" s="40"/>
      <c r="B180" s="41"/>
      <c r="C180" s="229" t="s">
        <v>299</v>
      </c>
      <c r="D180" s="229" t="s">
        <v>160</v>
      </c>
      <c r="E180" s="230" t="s">
        <v>1227</v>
      </c>
      <c r="F180" s="231" t="s">
        <v>1228</v>
      </c>
      <c r="G180" s="232" t="s">
        <v>204</v>
      </c>
      <c r="H180" s="233">
        <v>40</v>
      </c>
      <c r="I180" s="234"/>
      <c r="J180" s="235">
        <f>ROUND(I180*H180,2)</f>
        <v>0</v>
      </c>
      <c r="K180" s="236"/>
      <c r="L180" s="46"/>
      <c r="M180" s="237" t="s">
        <v>19</v>
      </c>
      <c r="N180" s="238" t="s">
        <v>45</v>
      </c>
      <c r="O180" s="86"/>
      <c r="P180" s="239">
        <f>O180*H180</f>
        <v>0</v>
      </c>
      <c r="Q180" s="239">
        <v>0.00059000000000000003</v>
      </c>
      <c r="R180" s="239">
        <f>Q180*H180</f>
        <v>0.023600000000000003</v>
      </c>
      <c r="S180" s="239">
        <v>0</v>
      </c>
      <c r="T180" s="24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1" t="s">
        <v>242</v>
      </c>
      <c r="AT180" s="241" t="s">
        <v>160</v>
      </c>
      <c r="AU180" s="241" t="s">
        <v>83</v>
      </c>
      <c r="AY180" s="19" t="s">
        <v>157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9" t="s">
        <v>81</v>
      </c>
      <c r="BK180" s="242">
        <f>ROUND(I180*H180,2)</f>
        <v>0</v>
      </c>
      <c r="BL180" s="19" t="s">
        <v>242</v>
      </c>
      <c r="BM180" s="241" t="s">
        <v>1229</v>
      </c>
    </row>
    <row r="181" s="2" customFormat="1" ht="21.75" customHeight="1">
      <c r="A181" s="40"/>
      <c r="B181" s="41"/>
      <c r="C181" s="229" t="s">
        <v>303</v>
      </c>
      <c r="D181" s="229" t="s">
        <v>160</v>
      </c>
      <c r="E181" s="230" t="s">
        <v>1230</v>
      </c>
      <c r="F181" s="231" t="s">
        <v>1231</v>
      </c>
      <c r="G181" s="232" t="s">
        <v>204</v>
      </c>
      <c r="H181" s="233">
        <v>40</v>
      </c>
      <c r="I181" s="234"/>
      <c r="J181" s="235">
        <f>ROUND(I181*H181,2)</f>
        <v>0</v>
      </c>
      <c r="K181" s="236"/>
      <c r="L181" s="46"/>
      <c r="M181" s="237" t="s">
        <v>19</v>
      </c>
      <c r="N181" s="238" t="s">
        <v>45</v>
      </c>
      <c r="O181" s="86"/>
      <c r="P181" s="239">
        <f>O181*H181</f>
        <v>0</v>
      </c>
      <c r="Q181" s="239">
        <v>0</v>
      </c>
      <c r="R181" s="239">
        <f>Q181*H181</f>
        <v>0</v>
      </c>
      <c r="S181" s="239">
        <v>0.0037799999999999999</v>
      </c>
      <c r="T181" s="240">
        <f>S181*H181</f>
        <v>0.1512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1" t="s">
        <v>242</v>
      </c>
      <c r="AT181" s="241" t="s">
        <v>160</v>
      </c>
      <c r="AU181" s="241" t="s">
        <v>83</v>
      </c>
      <c r="AY181" s="19" t="s">
        <v>157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9" t="s">
        <v>81</v>
      </c>
      <c r="BK181" s="242">
        <f>ROUND(I181*H181,2)</f>
        <v>0</v>
      </c>
      <c r="BL181" s="19" t="s">
        <v>242</v>
      </c>
      <c r="BM181" s="241" t="s">
        <v>1232</v>
      </c>
    </row>
    <row r="182" s="2" customFormat="1" ht="16.5" customHeight="1">
      <c r="A182" s="40"/>
      <c r="B182" s="41"/>
      <c r="C182" s="229" t="s">
        <v>307</v>
      </c>
      <c r="D182" s="229" t="s">
        <v>160</v>
      </c>
      <c r="E182" s="230" t="s">
        <v>1233</v>
      </c>
      <c r="F182" s="231" t="s">
        <v>1234</v>
      </c>
      <c r="G182" s="232" t="s">
        <v>168</v>
      </c>
      <c r="H182" s="233">
        <v>2</v>
      </c>
      <c r="I182" s="234"/>
      <c r="J182" s="235">
        <f>ROUND(I182*H182,2)</f>
        <v>0</v>
      </c>
      <c r="K182" s="236"/>
      <c r="L182" s="46"/>
      <c r="M182" s="237" t="s">
        <v>19</v>
      </c>
      <c r="N182" s="238" t="s">
        <v>45</v>
      </c>
      <c r="O182" s="86"/>
      <c r="P182" s="239">
        <f>O182*H182</f>
        <v>0</v>
      </c>
      <c r="Q182" s="239">
        <v>0.00018000000000000001</v>
      </c>
      <c r="R182" s="239">
        <f>Q182*H182</f>
        <v>0.00036000000000000002</v>
      </c>
      <c r="S182" s="239">
        <v>0</v>
      </c>
      <c r="T182" s="24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1" t="s">
        <v>242</v>
      </c>
      <c r="AT182" s="241" t="s">
        <v>160</v>
      </c>
      <c r="AU182" s="241" t="s">
        <v>83</v>
      </c>
      <c r="AY182" s="19" t="s">
        <v>157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9" t="s">
        <v>81</v>
      </c>
      <c r="BK182" s="242">
        <f>ROUND(I182*H182,2)</f>
        <v>0</v>
      </c>
      <c r="BL182" s="19" t="s">
        <v>242</v>
      </c>
      <c r="BM182" s="241" t="s">
        <v>1235</v>
      </c>
    </row>
    <row r="183" s="2" customFormat="1" ht="21.75" customHeight="1">
      <c r="A183" s="40"/>
      <c r="B183" s="41"/>
      <c r="C183" s="229" t="s">
        <v>311</v>
      </c>
      <c r="D183" s="229" t="s">
        <v>160</v>
      </c>
      <c r="E183" s="230" t="s">
        <v>1236</v>
      </c>
      <c r="F183" s="231" t="s">
        <v>1237</v>
      </c>
      <c r="G183" s="232" t="s">
        <v>204</v>
      </c>
      <c r="H183" s="233">
        <v>40</v>
      </c>
      <c r="I183" s="234"/>
      <c r="J183" s="235">
        <f>ROUND(I183*H183,2)</f>
        <v>0</v>
      </c>
      <c r="K183" s="236"/>
      <c r="L183" s="46"/>
      <c r="M183" s="237" t="s">
        <v>19</v>
      </c>
      <c r="N183" s="238" t="s">
        <v>45</v>
      </c>
      <c r="O183" s="86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1" t="s">
        <v>242</v>
      </c>
      <c r="AT183" s="241" t="s">
        <v>160</v>
      </c>
      <c r="AU183" s="241" t="s">
        <v>83</v>
      </c>
      <c r="AY183" s="19" t="s">
        <v>157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9" t="s">
        <v>81</v>
      </c>
      <c r="BK183" s="242">
        <f>ROUND(I183*H183,2)</f>
        <v>0</v>
      </c>
      <c r="BL183" s="19" t="s">
        <v>242</v>
      </c>
      <c r="BM183" s="241" t="s">
        <v>1238</v>
      </c>
    </row>
    <row r="184" s="2" customFormat="1" ht="33" customHeight="1">
      <c r="A184" s="40"/>
      <c r="B184" s="41"/>
      <c r="C184" s="229" t="s">
        <v>317</v>
      </c>
      <c r="D184" s="229" t="s">
        <v>160</v>
      </c>
      <c r="E184" s="230" t="s">
        <v>1239</v>
      </c>
      <c r="F184" s="231" t="s">
        <v>1240</v>
      </c>
      <c r="G184" s="232" t="s">
        <v>475</v>
      </c>
      <c r="H184" s="301"/>
      <c r="I184" s="234"/>
      <c r="J184" s="235">
        <f>ROUND(I184*H184,2)</f>
        <v>0</v>
      </c>
      <c r="K184" s="236"/>
      <c r="L184" s="46"/>
      <c r="M184" s="237" t="s">
        <v>19</v>
      </c>
      <c r="N184" s="238" t="s">
        <v>45</v>
      </c>
      <c r="O184" s="86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1" t="s">
        <v>242</v>
      </c>
      <c r="AT184" s="241" t="s">
        <v>160</v>
      </c>
      <c r="AU184" s="241" t="s">
        <v>83</v>
      </c>
      <c r="AY184" s="19" t="s">
        <v>157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9" t="s">
        <v>81</v>
      </c>
      <c r="BK184" s="242">
        <f>ROUND(I184*H184,2)</f>
        <v>0</v>
      </c>
      <c r="BL184" s="19" t="s">
        <v>242</v>
      </c>
      <c r="BM184" s="241" t="s">
        <v>1241</v>
      </c>
    </row>
    <row r="185" s="12" customFormat="1" ht="22.8" customHeight="1">
      <c r="A185" s="12"/>
      <c r="B185" s="213"/>
      <c r="C185" s="214"/>
      <c r="D185" s="215" t="s">
        <v>73</v>
      </c>
      <c r="E185" s="227" t="s">
        <v>1242</v>
      </c>
      <c r="F185" s="227" t="s">
        <v>1243</v>
      </c>
      <c r="G185" s="214"/>
      <c r="H185" s="214"/>
      <c r="I185" s="217"/>
      <c r="J185" s="228">
        <f>BK185</f>
        <v>0</v>
      </c>
      <c r="K185" s="214"/>
      <c r="L185" s="219"/>
      <c r="M185" s="220"/>
      <c r="N185" s="221"/>
      <c r="O185" s="221"/>
      <c r="P185" s="222">
        <f>SUM(P186:P192)</f>
        <v>0</v>
      </c>
      <c r="Q185" s="221"/>
      <c r="R185" s="222">
        <f>SUM(R186:R192)</f>
        <v>0.046399999999999997</v>
      </c>
      <c r="S185" s="221"/>
      <c r="T185" s="223">
        <f>SUM(T186:T192)</f>
        <v>0.019749999999999997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4" t="s">
        <v>83</v>
      </c>
      <c r="AT185" s="225" t="s">
        <v>73</v>
      </c>
      <c r="AU185" s="225" t="s">
        <v>81</v>
      </c>
      <c r="AY185" s="224" t="s">
        <v>157</v>
      </c>
      <c r="BK185" s="226">
        <f>SUM(BK186:BK192)</f>
        <v>0</v>
      </c>
    </row>
    <row r="186" s="2" customFormat="1" ht="16.5" customHeight="1">
      <c r="A186" s="40"/>
      <c r="B186" s="41"/>
      <c r="C186" s="229" t="s">
        <v>332</v>
      </c>
      <c r="D186" s="229" t="s">
        <v>160</v>
      </c>
      <c r="E186" s="230" t="s">
        <v>1244</v>
      </c>
      <c r="F186" s="231" t="s">
        <v>1245</v>
      </c>
      <c r="G186" s="232" t="s">
        <v>204</v>
      </c>
      <c r="H186" s="233">
        <v>50</v>
      </c>
      <c r="I186" s="234"/>
      <c r="J186" s="235">
        <f>ROUND(I186*H186,2)</f>
        <v>0</v>
      </c>
      <c r="K186" s="236"/>
      <c r="L186" s="46"/>
      <c r="M186" s="237" t="s">
        <v>19</v>
      </c>
      <c r="N186" s="238" t="s">
        <v>45</v>
      </c>
      <c r="O186" s="86"/>
      <c r="P186" s="239">
        <f>O186*H186</f>
        <v>0</v>
      </c>
      <c r="Q186" s="239">
        <v>0</v>
      </c>
      <c r="R186" s="239">
        <f>Q186*H186</f>
        <v>0</v>
      </c>
      <c r="S186" s="239">
        <v>0.00027999999999999998</v>
      </c>
      <c r="T186" s="240">
        <f>S186*H186</f>
        <v>0.013999999999999999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1" t="s">
        <v>242</v>
      </c>
      <c r="AT186" s="241" t="s">
        <v>160</v>
      </c>
      <c r="AU186" s="241" t="s">
        <v>83</v>
      </c>
      <c r="AY186" s="19" t="s">
        <v>157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9" t="s">
        <v>81</v>
      </c>
      <c r="BK186" s="242">
        <f>ROUND(I186*H186,2)</f>
        <v>0</v>
      </c>
      <c r="BL186" s="19" t="s">
        <v>242</v>
      </c>
      <c r="BM186" s="241" t="s">
        <v>1246</v>
      </c>
    </row>
    <row r="187" s="2" customFormat="1" ht="16.5" customHeight="1">
      <c r="A187" s="40"/>
      <c r="B187" s="41"/>
      <c r="C187" s="229" t="s">
        <v>337</v>
      </c>
      <c r="D187" s="229" t="s">
        <v>160</v>
      </c>
      <c r="E187" s="230" t="s">
        <v>1247</v>
      </c>
      <c r="F187" s="231" t="s">
        <v>1248</v>
      </c>
      <c r="G187" s="232" t="s">
        <v>232</v>
      </c>
      <c r="H187" s="233">
        <v>1</v>
      </c>
      <c r="I187" s="234"/>
      <c r="J187" s="235">
        <f>ROUND(I187*H187,2)</f>
        <v>0</v>
      </c>
      <c r="K187" s="236"/>
      <c r="L187" s="46"/>
      <c r="M187" s="237" t="s">
        <v>19</v>
      </c>
      <c r="N187" s="238" t="s">
        <v>45</v>
      </c>
      <c r="O187" s="86"/>
      <c r="P187" s="239">
        <f>O187*H187</f>
        <v>0</v>
      </c>
      <c r="Q187" s="239">
        <v>0.00014999999999999999</v>
      </c>
      <c r="R187" s="239">
        <f>Q187*H187</f>
        <v>0.00014999999999999999</v>
      </c>
      <c r="S187" s="239">
        <v>0</v>
      </c>
      <c r="T187" s="24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1" t="s">
        <v>242</v>
      </c>
      <c r="AT187" s="241" t="s">
        <v>160</v>
      </c>
      <c r="AU187" s="241" t="s">
        <v>83</v>
      </c>
      <c r="AY187" s="19" t="s">
        <v>157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9" t="s">
        <v>81</v>
      </c>
      <c r="BK187" s="242">
        <f>ROUND(I187*H187,2)</f>
        <v>0</v>
      </c>
      <c r="BL187" s="19" t="s">
        <v>242</v>
      </c>
      <c r="BM187" s="241" t="s">
        <v>1249</v>
      </c>
    </row>
    <row r="188" s="2" customFormat="1" ht="21.75" customHeight="1">
      <c r="A188" s="40"/>
      <c r="B188" s="41"/>
      <c r="C188" s="229" t="s">
        <v>341</v>
      </c>
      <c r="D188" s="229" t="s">
        <v>160</v>
      </c>
      <c r="E188" s="230" t="s">
        <v>1250</v>
      </c>
      <c r="F188" s="231" t="s">
        <v>1251</v>
      </c>
      <c r="G188" s="232" t="s">
        <v>204</v>
      </c>
      <c r="H188" s="233">
        <v>50</v>
      </c>
      <c r="I188" s="234"/>
      <c r="J188" s="235">
        <f>ROUND(I188*H188,2)</f>
        <v>0</v>
      </c>
      <c r="K188" s="236"/>
      <c r="L188" s="46"/>
      <c r="M188" s="237" t="s">
        <v>19</v>
      </c>
      <c r="N188" s="238" t="s">
        <v>45</v>
      </c>
      <c r="O188" s="86"/>
      <c r="P188" s="239">
        <f>O188*H188</f>
        <v>0</v>
      </c>
      <c r="Q188" s="239">
        <v>0.00084999999999999995</v>
      </c>
      <c r="R188" s="239">
        <f>Q188*H188</f>
        <v>0.042499999999999996</v>
      </c>
      <c r="S188" s="239">
        <v>0</v>
      </c>
      <c r="T188" s="24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1" t="s">
        <v>242</v>
      </c>
      <c r="AT188" s="241" t="s">
        <v>160</v>
      </c>
      <c r="AU188" s="241" t="s">
        <v>83</v>
      </c>
      <c r="AY188" s="19" t="s">
        <v>157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9" t="s">
        <v>81</v>
      </c>
      <c r="BK188" s="242">
        <f>ROUND(I188*H188,2)</f>
        <v>0</v>
      </c>
      <c r="BL188" s="19" t="s">
        <v>242</v>
      </c>
      <c r="BM188" s="241" t="s">
        <v>1252</v>
      </c>
    </row>
    <row r="189" s="2" customFormat="1" ht="16.5" customHeight="1">
      <c r="A189" s="40"/>
      <c r="B189" s="41"/>
      <c r="C189" s="229" t="s">
        <v>345</v>
      </c>
      <c r="D189" s="229" t="s">
        <v>160</v>
      </c>
      <c r="E189" s="230" t="s">
        <v>1253</v>
      </c>
      <c r="F189" s="231" t="s">
        <v>1254</v>
      </c>
      <c r="G189" s="232" t="s">
        <v>204</v>
      </c>
      <c r="H189" s="233">
        <v>25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45</v>
      </c>
      <c r="O189" s="86"/>
      <c r="P189" s="239">
        <f>O189*H189</f>
        <v>0</v>
      </c>
      <c r="Q189" s="239">
        <v>0.00012999999999999999</v>
      </c>
      <c r="R189" s="239">
        <f>Q189*H189</f>
        <v>0.0032499999999999999</v>
      </c>
      <c r="S189" s="239">
        <v>0</v>
      </c>
      <c r="T189" s="24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242</v>
      </c>
      <c r="AT189" s="241" t="s">
        <v>160</v>
      </c>
      <c r="AU189" s="241" t="s">
        <v>83</v>
      </c>
      <c r="AY189" s="19" t="s">
        <v>157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81</v>
      </c>
      <c r="BK189" s="242">
        <f>ROUND(I189*H189,2)</f>
        <v>0</v>
      </c>
      <c r="BL189" s="19" t="s">
        <v>242</v>
      </c>
      <c r="BM189" s="241" t="s">
        <v>1255</v>
      </c>
    </row>
    <row r="190" s="2" customFormat="1" ht="16.5" customHeight="1">
      <c r="A190" s="40"/>
      <c r="B190" s="41"/>
      <c r="C190" s="229" t="s">
        <v>349</v>
      </c>
      <c r="D190" s="229" t="s">
        <v>160</v>
      </c>
      <c r="E190" s="230" t="s">
        <v>1256</v>
      </c>
      <c r="F190" s="231" t="s">
        <v>1257</v>
      </c>
      <c r="G190" s="232" t="s">
        <v>204</v>
      </c>
      <c r="H190" s="233">
        <v>25</v>
      </c>
      <c r="I190" s="234"/>
      <c r="J190" s="235">
        <f>ROUND(I190*H190,2)</f>
        <v>0</v>
      </c>
      <c r="K190" s="236"/>
      <c r="L190" s="46"/>
      <c r="M190" s="237" t="s">
        <v>19</v>
      </c>
      <c r="N190" s="238" t="s">
        <v>45</v>
      </c>
      <c r="O190" s="86"/>
      <c r="P190" s="239">
        <f>O190*H190</f>
        <v>0</v>
      </c>
      <c r="Q190" s="239">
        <v>0</v>
      </c>
      <c r="R190" s="239">
        <f>Q190*H190</f>
        <v>0</v>
      </c>
      <c r="S190" s="239">
        <v>0.00023000000000000001</v>
      </c>
      <c r="T190" s="240">
        <f>S190*H190</f>
        <v>0.0057499999999999999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1" t="s">
        <v>242</v>
      </c>
      <c r="AT190" s="241" t="s">
        <v>160</v>
      </c>
      <c r="AU190" s="241" t="s">
        <v>83</v>
      </c>
      <c r="AY190" s="19" t="s">
        <v>157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9" t="s">
        <v>81</v>
      </c>
      <c r="BK190" s="242">
        <f>ROUND(I190*H190,2)</f>
        <v>0</v>
      </c>
      <c r="BL190" s="19" t="s">
        <v>242</v>
      </c>
      <c r="BM190" s="241" t="s">
        <v>1258</v>
      </c>
    </row>
    <row r="191" s="2" customFormat="1" ht="21.75" customHeight="1">
      <c r="A191" s="40"/>
      <c r="B191" s="41"/>
      <c r="C191" s="229" t="s">
        <v>353</v>
      </c>
      <c r="D191" s="229" t="s">
        <v>160</v>
      </c>
      <c r="E191" s="230" t="s">
        <v>1259</v>
      </c>
      <c r="F191" s="231" t="s">
        <v>1260</v>
      </c>
      <c r="G191" s="232" t="s">
        <v>204</v>
      </c>
      <c r="H191" s="233">
        <v>50</v>
      </c>
      <c r="I191" s="234"/>
      <c r="J191" s="235">
        <f>ROUND(I191*H191,2)</f>
        <v>0</v>
      </c>
      <c r="K191" s="236"/>
      <c r="L191" s="46"/>
      <c r="M191" s="237" t="s">
        <v>19</v>
      </c>
      <c r="N191" s="238" t="s">
        <v>45</v>
      </c>
      <c r="O191" s="86"/>
      <c r="P191" s="239">
        <f>O191*H191</f>
        <v>0</v>
      </c>
      <c r="Q191" s="239">
        <v>1.0000000000000001E-05</v>
      </c>
      <c r="R191" s="239">
        <f>Q191*H191</f>
        <v>0.00050000000000000001</v>
      </c>
      <c r="S191" s="239">
        <v>0</v>
      </c>
      <c r="T191" s="24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1" t="s">
        <v>242</v>
      </c>
      <c r="AT191" s="241" t="s">
        <v>160</v>
      </c>
      <c r="AU191" s="241" t="s">
        <v>83</v>
      </c>
      <c r="AY191" s="19" t="s">
        <v>157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9" t="s">
        <v>81</v>
      </c>
      <c r="BK191" s="242">
        <f>ROUND(I191*H191,2)</f>
        <v>0</v>
      </c>
      <c r="BL191" s="19" t="s">
        <v>242</v>
      </c>
      <c r="BM191" s="241" t="s">
        <v>1261</v>
      </c>
    </row>
    <row r="192" s="2" customFormat="1" ht="33" customHeight="1">
      <c r="A192" s="40"/>
      <c r="B192" s="41"/>
      <c r="C192" s="229" t="s">
        <v>359</v>
      </c>
      <c r="D192" s="229" t="s">
        <v>160</v>
      </c>
      <c r="E192" s="230" t="s">
        <v>1262</v>
      </c>
      <c r="F192" s="231" t="s">
        <v>1263</v>
      </c>
      <c r="G192" s="232" t="s">
        <v>475</v>
      </c>
      <c r="H192" s="301"/>
      <c r="I192" s="234"/>
      <c r="J192" s="235">
        <f>ROUND(I192*H192,2)</f>
        <v>0</v>
      </c>
      <c r="K192" s="236"/>
      <c r="L192" s="46"/>
      <c r="M192" s="237" t="s">
        <v>19</v>
      </c>
      <c r="N192" s="238" t="s">
        <v>45</v>
      </c>
      <c r="O192" s="86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1" t="s">
        <v>242</v>
      </c>
      <c r="AT192" s="241" t="s">
        <v>160</v>
      </c>
      <c r="AU192" s="241" t="s">
        <v>83</v>
      </c>
      <c r="AY192" s="19" t="s">
        <v>157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9" t="s">
        <v>81</v>
      </c>
      <c r="BK192" s="242">
        <f>ROUND(I192*H192,2)</f>
        <v>0</v>
      </c>
      <c r="BL192" s="19" t="s">
        <v>242</v>
      </c>
      <c r="BM192" s="241" t="s">
        <v>1264</v>
      </c>
    </row>
    <row r="193" s="12" customFormat="1" ht="22.8" customHeight="1">
      <c r="A193" s="12"/>
      <c r="B193" s="213"/>
      <c r="C193" s="214"/>
      <c r="D193" s="215" t="s">
        <v>73</v>
      </c>
      <c r="E193" s="227" t="s">
        <v>1265</v>
      </c>
      <c r="F193" s="227" t="s">
        <v>1266</v>
      </c>
      <c r="G193" s="214"/>
      <c r="H193" s="214"/>
      <c r="I193" s="217"/>
      <c r="J193" s="228">
        <f>BK193</f>
        <v>0</v>
      </c>
      <c r="K193" s="214"/>
      <c r="L193" s="219"/>
      <c r="M193" s="220"/>
      <c r="N193" s="221"/>
      <c r="O193" s="221"/>
      <c r="P193" s="222">
        <f>SUM(P194:P197)</f>
        <v>0</v>
      </c>
      <c r="Q193" s="221"/>
      <c r="R193" s="222">
        <f>SUM(R194:R197)</f>
        <v>0.16239999999999999</v>
      </c>
      <c r="S193" s="221"/>
      <c r="T193" s="223">
        <f>SUM(T194:T197)</f>
        <v>0.183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4" t="s">
        <v>83</v>
      </c>
      <c r="AT193" s="225" t="s">
        <v>73</v>
      </c>
      <c r="AU193" s="225" t="s">
        <v>81</v>
      </c>
      <c r="AY193" s="224" t="s">
        <v>157</v>
      </c>
      <c r="BK193" s="226">
        <f>SUM(BK194:BK197)</f>
        <v>0</v>
      </c>
    </row>
    <row r="194" s="2" customFormat="1" ht="21.75" customHeight="1">
      <c r="A194" s="40"/>
      <c r="B194" s="41"/>
      <c r="C194" s="229" t="s">
        <v>365</v>
      </c>
      <c r="D194" s="229" t="s">
        <v>160</v>
      </c>
      <c r="E194" s="230" t="s">
        <v>1267</v>
      </c>
      <c r="F194" s="231" t="s">
        <v>1268</v>
      </c>
      <c r="G194" s="232" t="s">
        <v>232</v>
      </c>
      <c r="H194" s="233">
        <v>1</v>
      </c>
      <c r="I194" s="234"/>
      <c r="J194" s="235">
        <f>ROUND(I194*H194,2)</f>
        <v>0</v>
      </c>
      <c r="K194" s="236"/>
      <c r="L194" s="46"/>
      <c r="M194" s="237" t="s">
        <v>19</v>
      </c>
      <c r="N194" s="238" t="s">
        <v>45</v>
      </c>
      <c r="O194" s="86"/>
      <c r="P194" s="239">
        <f>O194*H194</f>
        <v>0</v>
      </c>
      <c r="Q194" s="239">
        <v>0.081199999999999994</v>
      </c>
      <c r="R194" s="239">
        <f>Q194*H194</f>
        <v>0.081199999999999994</v>
      </c>
      <c r="S194" s="239">
        <v>0</v>
      </c>
      <c r="T194" s="24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1" t="s">
        <v>242</v>
      </c>
      <c r="AT194" s="241" t="s">
        <v>160</v>
      </c>
      <c r="AU194" s="241" t="s">
        <v>83</v>
      </c>
      <c r="AY194" s="19" t="s">
        <v>157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81</v>
      </c>
      <c r="BK194" s="242">
        <f>ROUND(I194*H194,2)</f>
        <v>0</v>
      </c>
      <c r="BL194" s="19" t="s">
        <v>242</v>
      </c>
      <c r="BM194" s="241" t="s">
        <v>1269</v>
      </c>
    </row>
    <row r="195" s="2" customFormat="1" ht="21.75" customHeight="1">
      <c r="A195" s="40"/>
      <c r="B195" s="41"/>
      <c r="C195" s="229" t="s">
        <v>369</v>
      </c>
      <c r="D195" s="229" t="s">
        <v>160</v>
      </c>
      <c r="E195" s="230" t="s">
        <v>1270</v>
      </c>
      <c r="F195" s="231" t="s">
        <v>1271</v>
      </c>
      <c r="G195" s="232" t="s">
        <v>232</v>
      </c>
      <c r="H195" s="233">
        <v>1</v>
      </c>
      <c r="I195" s="234"/>
      <c r="J195" s="235">
        <f>ROUND(I195*H195,2)</f>
        <v>0</v>
      </c>
      <c r="K195" s="236"/>
      <c r="L195" s="46"/>
      <c r="M195" s="237" t="s">
        <v>19</v>
      </c>
      <c r="N195" s="238" t="s">
        <v>45</v>
      </c>
      <c r="O195" s="86"/>
      <c r="P195" s="239">
        <f>O195*H195</f>
        <v>0</v>
      </c>
      <c r="Q195" s="239">
        <v>0.081199999999999994</v>
      </c>
      <c r="R195" s="239">
        <f>Q195*H195</f>
        <v>0.081199999999999994</v>
      </c>
      <c r="S195" s="239">
        <v>0</v>
      </c>
      <c r="T195" s="24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1" t="s">
        <v>242</v>
      </c>
      <c r="AT195" s="241" t="s">
        <v>160</v>
      </c>
      <c r="AU195" s="241" t="s">
        <v>83</v>
      </c>
      <c r="AY195" s="19" t="s">
        <v>157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81</v>
      </c>
      <c r="BK195" s="242">
        <f>ROUND(I195*H195,2)</f>
        <v>0</v>
      </c>
      <c r="BL195" s="19" t="s">
        <v>242</v>
      </c>
      <c r="BM195" s="241" t="s">
        <v>1272</v>
      </c>
    </row>
    <row r="196" s="2" customFormat="1" ht="21.75" customHeight="1">
      <c r="A196" s="40"/>
      <c r="B196" s="41"/>
      <c r="C196" s="229" t="s">
        <v>373</v>
      </c>
      <c r="D196" s="229" t="s">
        <v>160</v>
      </c>
      <c r="E196" s="230" t="s">
        <v>1273</v>
      </c>
      <c r="F196" s="231" t="s">
        <v>1274</v>
      </c>
      <c r="G196" s="232" t="s">
        <v>232</v>
      </c>
      <c r="H196" s="233">
        <v>1</v>
      </c>
      <c r="I196" s="234"/>
      <c r="J196" s="235">
        <f>ROUND(I196*H196,2)</f>
        <v>0</v>
      </c>
      <c r="K196" s="236"/>
      <c r="L196" s="46"/>
      <c r="M196" s="237" t="s">
        <v>19</v>
      </c>
      <c r="N196" s="238" t="s">
        <v>45</v>
      </c>
      <c r="O196" s="86"/>
      <c r="P196" s="239">
        <f>O196*H196</f>
        <v>0</v>
      </c>
      <c r="Q196" s="239">
        <v>0</v>
      </c>
      <c r="R196" s="239">
        <f>Q196*H196</f>
        <v>0</v>
      </c>
      <c r="S196" s="239">
        <v>0.183</v>
      </c>
      <c r="T196" s="240">
        <f>S196*H196</f>
        <v>0.183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1" t="s">
        <v>242</v>
      </c>
      <c r="AT196" s="241" t="s">
        <v>160</v>
      </c>
      <c r="AU196" s="241" t="s">
        <v>83</v>
      </c>
      <c r="AY196" s="19" t="s">
        <v>157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9" t="s">
        <v>81</v>
      </c>
      <c r="BK196" s="242">
        <f>ROUND(I196*H196,2)</f>
        <v>0</v>
      </c>
      <c r="BL196" s="19" t="s">
        <v>242</v>
      </c>
      <c r="BM196" s="241" t="s">
        <v>1275</v>
      </c>
    </row>
    <row r="197" s="2" customFormat="1" ht="33" customHeight="1">
      <c r="A197" s="40"/>
      <c r="B197" s="41"/>
      <c r="C197" s="229" t="s">
        <v>378</v>
      </c>
      <c r="D197" s="229" t="s">
        <v>160</v>
      </c>
      <c r="E197" s="230" t="s">
        <v>1276</v>
      </c>
      <c r="F197" s="231" t="s">
        <v>1277</v>
      </c>
      <c r="G197" s="232" t="s">
        <v>475</v>
      </c>
      <c r="H197" s="301"/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45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242</v>
      </c>
      <c r="AT197" s="241" t="s">
        <v>160</v>
      </c>
      <c r="AU197" s="241" t="s">
        <v>83</v>
      </c>
      <c r="AY197" s="19" t="s">
        <v>157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81</v>
      </c>
      <c r="BK197" s="242">
        <f>ROUND(I197*H197,2)</f>
        <v>0</v>
      </c>
      <c r="BL197" s="19" t="s">
        <v>242</v>
      </c>
      <c r="BM197" s="241" t="s">
        <v>1278</v>
      </c>
    </row>
    <row r="198" s="12" customFormat="1" ht="22.8" customHeight="1">
      <c r="A198" s="12"/>
      <c r="B198" s="213"/>
      <c r="C198" s="214"/>
      <c r="D198" s="215" t="s">
        <v>73</v>
      </c>
      <c r="E198" s="227" t="s">
        <v>1279</v>
      </c>
      <c r="F198" s="227" t="s">
        <v>1280</v>
      </c>
      <c r="G198" s="214"/>
      <c r="H198" s="214"/>
      <c r="I198" s="217"/>
      <c r="J198" s="228">
        <f>BK198</f>
        <v>0</v>
      </c>
      <c r="K198" s="214"/>
      <c r="L198" s="219"/>
      <c r="M198" s="220"/>
      <c r="N198" s="221"/>
      <c r="O198" s="221"/>
      <c r="P198" s="222">
        <f>SUM(P199:P216)</f>
        <v>0</v>
      </c>
      <c r="Q198" s="221"/>
      <c r="R198" s="222">
        <f>SUM(R199:R216)</f>
        <v>0.19206000000000001</v>
      </c>
      <c r="S198" s="221"/>
      <c r="T198" s="223">
        <f>SUM(T199:T216)</f>
        <v>0.71674000000000004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4" t="s">
        <v>83</v>
      </c>
      <c r="AT198" s="225" t="s">
        <v>73</v>
      </c>
      <c r="AU198" s="225" t="s">
        <v>81</v>
      </c>
      <c r="AY198" s="224" t="s">
        <v>157</v>
      </c>
      <c r="BK198" s="226">
        <f>SUM(BK199:BK216)</f>
        <v>0</v>
      </c>
    </row>
    <row r="199" s="2" customFormat="1" ht="21.75" customHeight="1">
      <c r="A199" s="40"/>
      <c r="B199" s="41"/>
      <c r="C199" s="229" t="s">
        <v>384</v>
      </c>
      <c r="D199" s="229" t="s">
        <v>160</v>
      </c>
      <c r="E199" s="230" t="s">
        <v>1281</v>
      </c>
      <c r="F199" s="231" t="s">
        <v>1282</v>
      </c>
      <c r="G199" s="232" t="s">
        <v>232</v>
      </c>
      <c r="H199" s="233">
        <v>1</v>
      </c>
      <c r="I199" s="234"/>
      <c r="J199" s="235">
        <f>ROUND(I199*H199,2)</f>
        <v>0</v>
      </c>
      <c r="K199" s="236"/>
      <c r="L199" s="46"/>
      <c r="M199" s="237" t="s">
        <v>19</v>
      </c>
      <c r="N199" s="238" t="s">
        <v>45</v>
      </c>
      <c r="O199" s="86"/>
      <c r="P199" s="239">
        <f>O199*H199</f>
        <v>0</v>
      </c>
      <c r="Q199" s="239">
        <v>0.016969999999999999</v>
      </c>
      <c r="R199" s="239">
        <f>Q199*H199</f>
        <v>0.016969999999999999</v>
      </c>
      <c r="S199" s="239">
        <v>0</v>
      </c>
      <c r="T199" s="24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1" t="s">
        <v>242</v>
      </c>
      <c r="AT199" s="241" t="s">
        <v>160</v>
      </c>
      <c r="AU199" s="241" t="s">
        <v>83</v>
      </c>
      <c r="AY199" s="19" t="s">
        <v>157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9" t="s">
        <v>81</v>
      </c>
      <c r="BK199" s="242">
        <f>ROUND(I199*H199,2)</f>
        <v>0</v>
      </c>
      <c r="BL199" s="19" t="s">
        <v>242</v>
      </c>
      <c r="BM199" s="241" t="s">
        <v>1283</v>
      </c>
    </row>
    <row r="200" s="2" customFormat="1" ht="16.5" customHeight="1">
      <c r="A200" s="40"/>
      <c r="B200" s="41"/>
      <c r="C200" s="229" t="s">
        <v>391</v>
      </c>
      <c r="D200" s="229" t="s">
        <v>160</v>
      </c>
      <c r="E200" s="230" t="s">
        <v>1284</v>
      </c>
      <c r="F200" s="231" t="s">
        <v>1285</v>
      </c>
      <c r="G200" s="232" t="s">
        <v>232</v>
      </c>
      <c r="H200" s="233">
        <v>1</v>
      </c>
      <c r="I200" s="234"/>
      <c r="J200" s="235">
        <f>ROUND(I200*H200,2)</f>
        <v>0</v>
      </c>
      <c r="K200" s="236"/>
      <c r="L200" s="46"/>
      <c r="M200" s="237" t="s">
        <v>19</v>
      </c>
      <c r="N200" s="238" t="s">
        <v>45</v>
      </c>
      <c r="O200" s="86"/>
      <c r="P200" s="239">
        <f>O200*H200</f>
        <v>0</v>
      </c>
      <c r="Q200" s="239">
        <v>0</v>
      </c>
      <c r="R200" s="239">
        <f>Q200*H200</f>
        <v>0</v>
      </c>
      <c r="S200" s="239">
        <v>0.019460000000000002</v>
      </c>
      <c r="T200" s="240">
        <f>S200*H200</f>
        <v>0.019460000000000002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1" t="s">
        <v>242</v>
      </c>
      <c r="AT200" s="241" t="s">
        <v>160</v>
      </c>
      <c r="AU200" s="241" t="s">
        <v>83</v>
      </c>
      <c r="AY200" s="19" t="s">
        <v>157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9" t="s">
        <v>81</v>
      </c>
      <c r="BK200" s="242">
        <f>ROUND(I200*H200,2)</f>
        <v>0</v>
      </c>
      <c r="BL200" s="19" t="s">
        <v>242</v>
      </c>
      <c r="BM200" s="241" t="s">
        <v>1286</v>
      </c>
    </row>
    <row r="201" s="2" customFormat="1" ht="33" customHeight="1">
      <c r="A201" s="40"/>
      <c r="B201" s="41"/>
      <c r="C201" s="229" t="s">
        <v>395</v>
      </c>
      <c r="D201" s="229" t="s">
        <v>160</v>
      </c>
      <c r="E201" s="230" t="s">
        <v>1287</v>
      </c>
      <c r="F201" s="231" t="s">
        <v>1288</v>
      </c>
      <c r="G201" s="232" t="s">
        <v>232</v>
      </c>
      <c r="H201" s="233">
        <v>1</v>
      </c>
      <c r="I201" s="234"/>
      <c r="J201" s="235">
        <f>ROUND(I201*H201,2)</f>
        <v>0</v>
      </c>
      <c r="K201" s="236"/>
      <c r="L201" s="46"/>
      <c r="M201" s="237" t="s">
        <v>19</v>
      </c>
      <c r="N201" s="238" t="s">
        <v>45</v>
      </c>
      <c r="O201" s="86"/>
      <c r="P201" s="239">
        <f>O201*H201</f>
        <v>0</v>
      </c>
      <c r="Q201" s="239">
        <v>0.016469999999999999</v>
      </c>
      <c r="R201" s="239">
        <f>Q201*H201</f>
        <v>0.016469999999999999</v>
      </c>
      <c r="S201" s="239">
        <v>0</v>
      </c>
      <c r="T201" s="24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1" t="s">
        <v>242</v>
      </c>
      <c r="AT201" s="241" t="s">
        <v>160</v>
      </c>
      <c r="AU201" s="241" t="s">
        <v>83</v>
      </c>
      <c r="AY201" s="19" t="s">
        <v>157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9" t="s">
        <v>81</v>
      </c>
      <c r="BK201" s="242">
        <f>ROUND(I201*H201,2)</f>
        <v>0</v>
      </c>
      <c r="BL201" s="19" t="s">
        <v>242</v>
      </c>
      <c r="BM201" s="241" t="s">
        <v>1289</v>
      </c>
    </row>
    <row r="202" s="2" customFormat="1" ht="33" customHeight="1">
      <c r="A202" s="40"/>
      <c r="B202" s="41"/>
      <c r="C202" s="229" t="s">
        <v>399</v>
      </c>
      <c r="D202" s="229" t="s">
        <v>160</v>
      </c>
      <c r="E202" s="230" t="s">
        <v>1290</v>
      </c>
      <c r="F202" s="231" t="s">
        <v>1291</v>
      </c>
      <c r="G202" s="232" t="s">
        <v>232</v>
      </c>
      <c r="H202" s="233">
        <v>1</v>
      </c>
      <c r="I202" s="234"/>
      <c r="J202" s="235">
        <f>ROUND(I202*H202,2)</f>
        <v>0</v>
      </c>
      <c r="K202" s="236"/>
      <c r="L202" s="46"/>
      <c r="M202" s="237" t="s">
        <v>19</v>
      </c>
      <c r="N202" s="238" t="s">
        <v>45</v>
      </c>
      <c r="O202" s="86"/>
      <c r="P202" s="239">
        <f>O202*H202</f>
        <v>0</v>
      </c>
      <c r="Q202" s="239">
        <v>0.0094599999999999997</v>
      </c>
      <c r="R202" s="239">
        <f>Q202*H202</f>
        <v>0.0094599999999999997</v>
      </c>
      <c r="S202" s="239">
        <v>0</v>
      </c>
      <c r="T202" s="240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1" t="s">
        <v>242</v>
      </c>
      <c r="AT202" s="241" t="s">
        <v>160</v>
      </c>
      <c r="AU202" s="241" t="s">
        <v>83</v>
      </c>
      <c r="AY202" s="19" t="s">
        <v>157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9" t="s">
        <v>81</v>
      </c>
      <c r="BK202" s="242">
        <f>ROUND(I202*H202,2)</f>
        <v>0</v>
      </c>
      <c r="BL202" s="19" t="s">
        <v>242</v>
      </c>
      <c r="BM202" s="241" t="s">
        <v>1292</v>
      </c>
    </row>
    <row r="203" s="2" customFormat="1" ht="16.5" customHeight="1">
      <c r="A203" s="40"/>
      <c r="B203" s="41"/>
      <c r="C203" s="229" t="s">
        <v>405</v>
      </c>
      <c r="D203" s="229" t="s">
        <v>160</v>
      </c>
      <c r="E203" s="230" t="s">
        <v>1293</v>
      </c>
      <c r="F203" s="231" t="s">
        <v>1294</v>
      </c>
      <c r="G203" s="232" t="s">
        <v>232</v>
      </c>
      <c r="H203" s="233">
        <v>1</v>
      </c>
      <c r="I203" s="234"/>
      <c r="J203" s="235">
        <f>ROUND(I203*H203,2)</f>
        <v>0</v>
      </c>
      <c r="K203" s="236"/>
      <c r="L203" s="46"/>
      <c r="M203" s="237" t="s">
        <v>19</v>
      </c>
      <c r="N203" s="238" t="s">
        <v>45</v>
      </c>
      <c r="O203" s="86"/>
      <c r="P203" s="239">
        <f>O203*H203</f>
        <v>0</v>
      </c>
      <c r="Q203" s="239">
        <v>0.048529999999999997</v>
      </c>
      <c r="R203" s="239">
        <f>Q203*H203</f>
        <v>0.048529999999999997</v>
      </c>
      <c r="S203" s="239">
        <v>0</v>
      </c>
      <c r="T203" s="24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1" t="s">
        <v>242</v>
      </c>
      <c r="AT203" s="241" t="s">
        <v>160</v>
      </c>
      <c r="AU203" s="241" t="s">
        <v>83</v>
      </c>
      <c r="AY203" s="19" t="s">
        <v>157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81</v>
      </c>
      <c r="BK203" s="242">
        <f>ROUND(I203*H203,2)</f>
        <v>0</v>
      </c>
      <c r="BL203" s="19" t="s">
        <v>242</v>
      </c>
      <c r="BM203" s="241" t="s">
        <v>1295</v>
      </c>
    </row>
    <row r="204" s="2" customFormat="1" ht="16.5" customHeight="1">
      <c r="A204" s="40"/>
      <c r="B204" s="41"/>
      <c r="C204" s="229" t="s">
        <v>409</v>
      </c>
      <c r="D204" s="229" t="s">
        <v>160</v>
      </c>
      <c r="E204" s="230" t="s">
        <v>1296</v>
      </c>
      <c r="F204" s="231" t="s">
        <v>1297</v>
      </c>
      <c r="G204" s="232" t="s">
        <v>232</v>
      </c>
      <c r="H204" s="233">
        <v>1</v>
      </c>
      <c r="I204" s="234"/>
      <c r="J204" s="235">
        <f>ROUND(I204*H204,2)</f>
        <v>0</v>
      </c>
      <c r="K204" s="236"/>
      <c r="L204" s="46"/>
      <c r="M204" s="237" t="s">
        <v>19</v>
      </c>
      <c r="N204" s="238" t="s">
        <v>45</v>
      </c>
      <c r="O204" s="86"/>
      <c r="P204" s="239">
        <f>O204*H204</f>
        <v>0</v>
      </c>
      <c r="Q204" s="239">
        <v>0.01736</v>
      </c>
      <c r="R204" s="239">
        <f>Q204*H204</f>
        <v>0.01736</v>
      </c>
      <c r="S204" s="239">
        <v>0</v>
      </c>
      <c r="T204" s="24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1" t="s">
        <v>242</v>
      </c>
      <c r="AT204" s="241" t="s">
        <v>160</v>
      </c>
      <c r="AU204" s="241" t="s">
        <v>83</v>
      </c>
      <c r="AY204" s="19" t="s">
        <v>157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9" t="s">
        <v>81</v>
      </c>
      <c r="BK204" s="242">
        <f>ROUND(I204*H204,2)</f>
        <v>0</v>
      </c>
      <c r="BL204" s="19" t="s">
        <v>242</v>
      </c>
      <c r="BM204" s="241" t="s">
        <v>1298</v>
      </c>
    </row>
    <row r="205" s="2" customFormat="1" ht="33" customHeight="1">
      <c r="A205" s="40"/>
      <c r="B205" s="41"/>
      <c r="C205" s="229" t="s">
        <v>413</v>
      </c>
      <c r="D205" s="229" t="s">
        <v>160</v>
      </c>
      <c r="E205" s="230" t="s">
        <v>1299</v>
      </c>
      <c r="F205" s="231" t="s">
        <v>1300</v>
      </c>
      <c r="G205" s="232" t="s">
        <v>232</v>
      </c>
      <c r="H205" s="233">
        <v>1</v>
      </c>
      <c r="I205" s="234"/>
      <c r="J205" s="235">
        <f>ROUND(I205*H205,2)</f>
        <v>0</v>
      </c>
      <c r="K205" s="236"/>
      <c r="L205" s="46"/>
      <c r="M205" s="237" t="s">
        <v>19</v>
      </c>
      <c r="N205" s="238" t="s">
        <v>45</v>
      </c>
      <c r="O205" s="86"/>
      <c r="P205" s="239">
        <f>O205*H205</f>
        <v>0</v>
      </c>
      <c r="Q205" s="239">
        <v>0.0049300000000000004</v>
      </c>
      <c r="R205" s="239">
        <f>Q205*H205</f>
        <v>0.0049300000000000004</v>
      </c>
      <c r="S205" s="239">
        <v>0</v>
      </c>
      <c r="T205" s="24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1" t="s">
        <v>242</v>
      </c>
      <c r="AT205" s="241" t="s">
        <v>160</v>
      </c>
      <c r="AU205" s="241" t="s">
        <v>83</v>
      </c>
      <c r="AY205" s="19" t="s">
        <v>157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81</v>
      </c>
      <c r="BK205" s="242">
        <f>ROUND(I205*H205,2)</f>
        <v>0</v>
      </c>
      <c r="BL205" s="19" t="s">
        <v>242</v>
      </c>
      <c r="BM205" s="241" t="s">
        <v>1301</v>
      </c>
    </row>
    <row r="206" s="2" customFormat="1" ht="21.75" customHeight="1">
      <c r="A206" s="40"/>
      <c r="B206" s="41"/>
      <c r="C206" s="229" t="s">
        <v>417</v>
      </c>
      <c r="D206" s="229" t="s">
        <v>160</v>
      </c>
      <c r="E206" s="230" t="s">
        <v>1302</v>
      </c>
      <c r="F206" s="231" t="s">
        <v>1303</v>
      </c>
      <c r="G206" s="232" t="s">
        <v>232</v>
      </c>
      <c r="H206" s="233">
        <v>1</v>
      </c>
      <c r="I206" s="234"/>
      <c r="J206" s="235">
        <f>ROUND(I206*H206,2)</f>
        <v>0</v>
      </c>
      <c r="K206" s="236"/>
      <c r="L206" s="46"/>
      <c r="M206" s="237" t="s">
        <v>19</v>
      </c>
      <c r="N206" s="238" t="s">
        <v>45</v>
      </c>
      <c r="O206" s="86"/>
      <c r="P206" s="239">
        <f>O206*H206</f>
        <v>0</v>
      </c>
      <c r="Q206" s="239">
        <v>0</v>
      </c>
      <c r="R206" s="239">
        <f>Q206*H206</f>
        <v>0</v>
      </c>
      <c r="S206" s="239">
        <v>0.69347000000000003</v>
      </c>
      <c r="T206" s="240">
        <f>S206*H206</f>
        <v>0.69347000000000003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1" t="s">
        <v>242</v>
      </c>
      <c r="AT206" s="241" t="s">
        <v>160</v>
      </c>
      <c r="AU206" s="241" t="s">
        <v>83</v>
      </c>
      <c r="AY206" s="19" t="s">
        <v>157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9" t="s">
        <v>81</v>
      </c>
      <c r="BK206" s="242">
        <f>ROUND(I206*H206,2)</f>
        <v>0</v>
      </c>
      <c r="BL206" s="19" t="s">
        <v>242</v>
      </c>
      <c r="BM206" s="241" t="s">
        <v>1304</v>
      </c>
    </row>
    <row r="207" s="2" customFormat="1" ht="33" customHeight="1">
      <c r="A207" s="40"/>
      <c r="B207" s="41"/>
      <c r="C207" s="229" t="s">
        <v>421</v>
      </c>
      <c r="D207" s="229" t="s">
        <v>160</v>
      </c>
      <c r="E207" s="230" t="s">
        <v>1305</v>
      </c>
      <c r="F207" s="231" t="s">
        <v>1306</v>
      </c>
      <c r="G207" s="232" t="s">
        <v>232</v>
      </c>
      <c r="H207" s="233">
        <v>1</v>
      </c>
      <c r="I207" s="234"/>
      <c r="J207" s="235">
        <f>ROUND(I207*H207,2)</f>
        <v>0</v>
      </c>
      <c r="K207" s="236"/>
      <c r="L207" s="46"/>
      <c r="M207" s="237" t="s">
        <v>19</v>
      </c>
      <c r="N207" s="238" t="s">
        <v>45</v>
      </c>
      <c r="O207" s="86"/>
      <c r="P207" s="239">
        <f>O207*H207</f>
        <v>0</v>
      </c>
      <c r="Q207" s="239">
        <v>0.072340000000000002</v>
      </c>
      <c r="R207" s="239">
        <f>Q207*H207</f>
        <v>0.072340000000000002</v>
      </c>
      <c r="S207" s="239">
        <v>0</v>
      </c>
      <c r="T207" s="24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1" t="s">
        <v>242</v>
      </c>
      <c r="AT207" s="241" t="s">
        <v>160</v>
      </c>
      <c r="AU207" s="241" t="s">
        <v>83</v>
      </c>
      <c r="AY207" s="19" t="s">
        <v>157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9" t="s">
        <v>81</v>
      </c>
      <c r="BK207" s="242">
        <f>ROUND(I207*H207,2)</f>
        <v>0</v>
      </c>
      <c r="BL207" s="19" t="s">
        <v>242</v>
      </c>
      <c r="BM207" s="241" t="s">
        <v>1307</v>
      </c>
    </row>
    <row r="208" s="2" customFormat="1" ht="16.5" customHeight="1">
      <c r="A208" s="40"/>
      <c r="B208" s="41"/>
      <c r="C208" s="229" t="s">
        <v>426</v>
      </c>
      <c r="D208" s="229" t="s">
        <v>160</v>
      </c>
      <c r="E208" s="230" t="s">
        <v>1308</v>
      </c>
      <c r="F208" s="231" t="s">
        <v>1309</v>
      </c>
      <c r="G208" s="232" t="s">
        <v>232</v>
      </c>
      <c r="H208" s="233">
        <v>1</v>
      </c>
      <c r="I208" s="234"/>
      <c r="J208" s="235">
        <f>ROUND(I208*H208,2)</f>
        <v>0</v>
      </c>
      <c r="K208" s="236"/>
      <c r="L208" s="46"/>
      <c r="M208" s="237" t="s">
        <v>19</v>
      </c>
      <c r="N208" s="238" t="s">
        <v>45</v>
      </c>
      <c r="O208" s="86"/>
      <c r="P208" s="239">
        <f>O208*H208</f>
        <v>0</v>
      </c>
      <c r="Q208" s="239">
        <v>0</v>
      </c>
      <c r="R208" s="239">
        <f>Q208*H208</f>
        <v>0</v>
      </c>
      <c r="S208" s="239">
        <v>0.00156</v>
      </c>
      <c r="T208" s="240">
        <f>S208*H208</f>
        <v>0.00156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1" t="s">
        <v>242</v>
      </c>
      <c r="AT208" s="241" t="s">
        <v>160</v>
      </c>
      <c r="AU208" s="241" t="s">
        <v>83</v>
      </c>
      <c r="AY208" s="19" t="s">
        <v>157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81</v>
      </c>
      <c r="BK208" s="242">
        <f>ROUND(I208*H208,2)</f>
        <v>0</v>
      </c>
      <c r="BL208" s="19" t="s">
        <v>242</v>
      </c>
      <c r="BM208" s="241" t="s">
        <v>1310</v>
      </c>
    </row>
    <row r="209" s="2" customFormat="1" ht="21.75" customHeight="1">
      <c r="A209" s="40"/>
      <c r="B209" s="41"/>
      <c r="C209" s="229" t="s">
        <v>431</v>
      </c>
      <c r="D209" s="229" t="s">
        <v>160</v>
      </c>
      <c r="E209" s="230" t="s">
        <v>1311</v>
      </c>
      <c r="F209" s="231" t="s">
        <v>1312</v>
      </c>
      <c r="G209" s="232" t="s">
        <v>232</v>
      </c>
      <c r="H209" s="233">
        <v>1</v>
      </c>
      <c r="I209" s="234"/>
      <c r="J209" s="235">
        <f>ROUND(I209*H209,2)</f>
        <v>0</v>
      </c>
      <c r="K209" s="236"/>
      <c r="L209" s="46"/>
      <c r="M209" s="237" t="s">
        <v>19</v>
      </c>
      <c r="N209" s="238" t="s">
        <v>45</v>
      </c>
      <c r="O209" s="86"/>
      <c r="P209" s="239">
        <f>O209*H209</f>
        <v>0</v>
      </c>
      <c r="Q209" s="239">
        <v>0.0018</v>
      </c>
      <c r="R209" s="239">
        <f>Q209*H209</f>
        <v>0.0018</v>
      </c>
      <c r="S209" s="239">
        <v>0</v>
      </c>
      <c r="T209" s="24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41" t="s">
        <v>242</v>
      </c>
      <c r="AT209" s="241" t="s">
        <v>160</v>
      </c>
      <c r="AU209" s="241" t="s">
        <v>83</v>
      </c>
      <c r="AY209" s="19" t="s">
        <v>157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9" t="s">
        <v>81</v>
      </c>
      <c r="BK209" s="242">
        <f>ROUND(I209*H209,2)</f>
        <v>0</v>
      </c>
      <c r="BL209" s="19" t="s">
        <v>242</v>
      </c>
      <c r="BM209" s="241" t="s">
        <v>1313</v>
      </c>
    </row>
    <row r="210" s="2" customFormat="1" ht="16.5" customHeight="1">
      <c r="A210" s="40"/>
      <c r="B210" s="41"/>
      <c r="C210" s="229" t="s">
        <v>435</v>
      </c>
      <c r="D210" s="229" t="s">
        <v>160</v>
      </c>
      <c r="E210" s="230" t="s">
        <v>1314</v>
      </c>
      <c r="F210" s="231" t="s">
        <v>1315</v>
      </c>
      <c r="G210" s="232" t="s">
        <v>232</v>
      </c>
      <c r="H210" s="233">
        <v>1</v>
      </c>
      <c r="I210" s="234"/>
      <c r="J210" s="235">
        <f>ROUND(I210*H210,2)</f>
        <v>0</v>
      </c>
      <c r="K210" s="236"/>
      <c r="L210" s="46"/>
      <c r="M210" s="237" t="s">
        <v>19</v>
      </c>
      <c r="N210" s="238" t="s">
        <v>45</v>
      </c>
      <c r="O210" s="86"/>
      <c r="P210" s="239">
        <f>O210*H210</f>
        <v>0</v>
      </c>
      <c r="Q210" s="239">
        <v>0.0018400000000000001</v>
      </c>
      <c r="R210" s="239">
        <f>Q210*H210</f>
        <v>0.0018400000000000001</v>
      </c>
      <c r="S210" s="239">
        <v>0</v>
      </c>
      <c r="T210" s="24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1" t="s">
        <v>242</v>
      </c>
      <c r="AT210" s="241" t="s">
        <v>160</v>
      </c>
      <c r="AU210" s="241" t="s">
        <v>83</v>
      </c>
      <c r="AY210" s="19" t="s">
        <v>157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9" t="s">
        <v>81</v>
      </c>
      <c r="BK210" s="242">
        <f>ROUND(I210*H210,2)</f>
        <v>0</v>
      </c>
      <c r="BL210" s="19" t="s">
        <v>242</v>
      </c>
      <c r="BM210" s="241" t="s">
        <v>1316</v>
      </c>
    </row>
    <row r="211" s="2" customFormat="1" ht="21.75" customHeight="1">
      <c r="A211" s="40"/>
      <c r="B211" s="41"/>
      <c r="C211" s="229" t="s">
        <v>442</v>
      </c>
      <c r="D211" s="229" t="s">
        <v>160</v>
      </c>
      <c r="E211" s="230" t="s">
        <v>1317</v>
      </c>
      <c r="F211" s="231" t="s">
        <v>1318</v>
      </c>
      <c r="G211" s="232" t="s">
        <v>168</v>
      </c>
      <c r="H211" s="233">
        <v>1</v>
      </c>
      <c r="I211" s="234"/>
      <c r="J211" s="235">
        <f>ROUND(I211*H211,2)</f>
        <v>0</v>
      </c>
      <c r="K211" s="236"/>
      <c r="L211" s="46"/>
      <c r="M211" s="237" t="s">
        <v>19</v>
      </c>
      <c r="N211" s="238" t="s">
        <v>45</v>
      </c>
      <c r="O211" s="86"/>
      <c r="P211" s="239">
        <f>O211*H211</f>
        <v>0</v>
      </c>
      <c r="Q211" s="239">
        <v>0</v>
      </c>
      <c r="R211" s="239">
        <f>Q211*H211</f>
        <v>0</v>
      </c>
      <c r="S211" s="239">
        <v>0.0022499999999999998</v>
      </c>
      <c r="T211" s="240">
        <f>S211*H211</f>
        <v>0.0022499999999999998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1" t="s">
        <v>242</v>
      </c>
      <c r="AT211" s="241" t="s">
        <v>160</v>
      </c>
      <c r="AU211" s="241" t="s">
        <v>83</v>
      </c>
      <c r="AY211" s="19" t="s">
        <v>157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9" t="s">
        <v>81</v>
      </c>
      <c r="BK211" s="242">
        <f>ROUND(I211*H211,2)</f>
        <v>0</v>
      </c>
      <c r="BL211" s="19" t="s">
        <v>242</v>
      </c>
      <c r="BM211" s="241" t="s">
        <v>1319</v>
      </c>
    </row>
    <row r="212" s="2" customFormat="1" ht="16.5" customHeight="1">
      <c r="A212" s="40"/>
      <c r="B212" s="41"/>
      <c r="C212" s="229" t="s">
        <v>446</v>
      </c>
      <c r="D212" s="229" t="s">
        <v>160</v>
      </c>
      <c r="E212" s="230" t="s">
        <v>1320</v>
      </c>
      <c r="F212" s="231" t="s">
        <v>1321</v>
      </c>
      <c r="G212" s="232" t="s">
        <v>232</v>
      </c>
      <c r="H212" s="233">
        <v>1</v>
      </c>
      <c r="I212" s="234"/>
      <c r="J212" s="235">
        <f>ROUND(I212*H212,2)</f>
        <v>0</v>
      </c>
      <c r="K212" s="236"/>
      <c r="L212" s="46"/>
      <c r="M212" s="237" t="s">
        <v>19</v>
      </c>
      <c r="N212" s="238" t="s">
        <v>45</v>
      </c>
      <c r="O212" s="86"/>
      <c r="P212" s="239">
        <f>O212*H212</f>
        <v>0</v>
      </c>
      <c r="Q212" s="239">
        <v>0.0018400000000000001</v>
      </c>
      <c r="R212" s="239">
        <f>Q212*H212</f>
        <v>0.0018400000000000001</v>
      </c>
      <c r="S212" s="239">
        <v>0</v>
      </c>
      <c r="T212" s="24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1" t="s">
        <v>242</v>
      </c>
      <c r="AT212" s="241" t="s">
        <v>160</v>
      </c>
      <c r="AU212" s="241" t="s">
        <v>83</v>
      </c>
      <c r="AY212" s="19" t="s">
        <v>157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9" t="s">
        <v>81</v>
      </c>
      <c r="BK212" s="242">
        <f>ROUND(I212*H212,2)</f>
        <v>0</v>
      </c>
      <c r="BL212" s="19" t="s">
        <v>242</v>
      </c>
      <c r="BM212" s="241" t="s">
        <v>1322</v>
      </c>
    </row>
    <row r="213" s="2" customFormat="1" ht="21.75" customHeight="1">
      <c r="A213" s="40"/>
      <c r="B213" s="41"/>
      <c r="C213" s="229" t="s">
        <v>453</v>
      </c>
      <c r="D213" s="229" t="s">
        <v>160</v>
      </c>
      <c r="E213" s="230" t="s">
        <v>1323</v>
      </c>
      <c r="F213" s="231" t="s">
        <v>1324</v>
      </c>
      <c r="G213" s="232" t="s">
        <v>168</v>
      </c>
      <c r="H213" s="233">
        <v>1</v>
      </c>
      <c r="I213" s="234"/>
      <c r="J213" s="235">
        <f>ROUND(I213*H213,2)</f>
        <v>0</v>
      </c>
      <c r="K213" s="236"/>
      <c r="L213" s="46"/>
      <c r="M213" s="237" t="s">
        <v>19</v>
      </c>
      <c r="N213" s="238" t="s">
        <v>45</v>
      </c>
      <c r="O213" s="86"/>
      <c r="P213" s="239">
        <f>O213*H213</f>
        <v>0</v>
      </c>
      <c r="Q213" s="239">
        <v>0.00024000000000000001</v>
      </c>
      <c r="R213" s="239">
        <f>Q213*H213</f>
        <v>0.00024000000000000001</v>
      </c>
      <c r="S213" s="239">
        <v>0</v>
      </c>
      <c r="T213" s="24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1" t="s">
        <v>242</v>
      </c>
      <c r="AT213" s="241" t="s">
        <v>160</v>
      </c>
      <c r="AU213" s="241" t="s">
        <v>83</v>
      </c>
      <c r="AY213" s="19" t="s">
        <v>157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9" t="s">
        <v>81</v>
      </c>
      <c r="BK213" s="242">
        <f>ROUND(I213*H213,2)</f>
        <v>0</v>
      </c>
      <c r="BL213" s="19" t="s">
        <v>242</v>
      </c>
      <c r="BM213" s="241" t="s">
        <v>1325</v>
      </c>
    </row>
    <row r="214" s="2" customFormat="1" ht="21.75" customHeight="1">
      <c r="A214" s="40"/>
      <c r="B214" s="41"/>
      <c r="C214" s="229" t="s">
        <v>459</v>
      </c>
      <c r="D214" s="229" t="s">
        <v>160</v>
      </c>
      <c r="E214" s="230" t="s">
        <v>1326</v>
      </c>
      <c r="F214" s="231" t="s">
        <v>1327</v>
      </c>
      <c r="G214" s="232" t="s">
        <v>168</v>
      </c>
      <c r="H214" s="233">
        <v>1</v>
      </c>
      <c r="I214" s="234"/>
      <c r="J214" s="235">
        <f>ROUND(I214*H214,2)</f>
        <v>0</v>
      </c>
      <c r="K214" s="236"/>
      <c r="L214" s="46"/>
      <c r="M214" s="237" t="s">
        <v>19</v>
      </c>
      <c r="N214" s="238" t="s">
        <v>45</v>
      </c>
      <c r="O214" s="86"/>
      <c r="P214" s="239">
        <f>O214*H214</f>
        <v>0</v>
      </c>
      <c r="Q214" s="239">
        <v>0.00027999999999999998</v>
      </c>
      <c r="R214" s="239">
        <f>Q214*H214</f>
        <v>0.00027999999999999998</v>
      </c>
      <c r="S214" s="239">
        <v>0</v>
      </c>
      <c r="T214" s="24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41" t="s">
        <v>242</v>
      </c>
      <c r="AT214" s="241" t="s">
        <v>160</v>
      </c>
      <c r="AU214" s="241" t="s">
        <v>83</v>
      </c>
      <c r="AY214" s="19" t="s">
        <v>157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9" t="s">
        <v>81</v>
      </c>
      <c r="BK214" s="242">
        <f>ROUND(I214*H214,2)</f>
        <v>0</v>
      </c>
      <c r="BL214" s="19" t="s">
        <v>242</v>
      </c>
      <c r="BM214" s="241" t="s">
        <v>1328</v>
      </c>
    </row>
    <row r="215" s="2" customFormat="1" ht="16.5" customHeight="1">
      <c r="A215" s="40"/>
      <c r="B215" s="41"/>
      <c r="C215" s="229" t="s">
        <v>464</v>
      </c>
      <c r="D215" s="229" t="s">
        <v>160</v>
      </c>
      <c r="E215" s="230" t="s">
        <v>1329</v>
      </c>
      <c r="F215" s="231" t="s">
        <v>1330</v>
      </c>
      <c r="G215" s="232" t="s">
        <v>168</v>
      </c>
      <c r="H215" s="233">
        <v>1</v>
      </c>
      <c r="I215" s="234"/>
      <c r="J215" s="235">
        <f>ROUND(I215*H215,2)</f>
        <v>0</v>
      </c>
      <c r="K215" s="236"/>
      <c r="L215" s="46"/>
      <c r="M215" s="237" t="s">
        <v>19</v>
      </c>
      <c r="N215" s="238" t="s">
        <v>45</v>
      </c>
      <c r="O215" s="86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1" t="s">
        <v>242</v>
      </c>
      <c r="AT215" s="241" t="s">
        <v>160</v>
      </c>
      <c r="AU215" s="241" t="s">
        <v>83</v>
      </c>
      <c r="AY215" s="19" t="s">
        <v>157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9" t="s">
        <v>81</v>
      </c>
      <c r="BK215" s="242">
        <f>ROUND(I215*H215,2)</f>
        <v>0</v>
      </c>
      <c r="BL215" s="19" t="s">
        <v>242</v>
      </c>
      <c r="BM215" s="241" t="s">
        <v>1331</v>
      </c>
    </row>
    <row r="216" s="2" customFormat="1" ht="33" customHeight="1">
      <c r="A216" s="40"/>
      <c r="B216" s="41"/>
      <c r="C216" s="229" t="s">
        <v>468</v>
      </c>
      <c r="D216" s="229" t="s">
        <v>160</v>
      </c>
      <c r="E216" s="230" t="s">
        <v>1332</v>
      </c>
      <c r="F216" s="231" t="s">
        <v>1333</v>
      </c>
      <c r="G216" s="232" t="s">
        <v>475</v>
      </c>
      <c r="H216" s="301"/>
      <c r="I216" s="234"/>
      <c r="J216" s="235">
        <f>ROUND(I216*H216,2)</f>
        <v>0</v>
      </c>
      <c r="K216" s="236"/>
      <c r="L216" s="46"/>
      <c r="M216" s="237" t="s">
        <v>19</v>
      </c>
      <c r="N216" s="238" t="s">
        <v>45</v>
      </c>
      <c r="O216" s="86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1" t="s">
        <v>242</v>
      </c>
      <c r="AT216" s="241" t="s">
        <v>160</v>
      </c>
      <c r="AU216" s="241" t="s">
        <v>83</v>
      </c>
      <c r="AY216" s="19" t="s">
        <v>157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9" t="s">
        <v>81</v>
      </c>
      <c r="BK216" s="242">
        <f>ROUND(I216*H216,2)</f>
        <v>0</v>
      </c>
      <c r="BL216" s="19" t="s">
        <v>242</v>
      </c>
      <c r="BM216" s="241" t="s">
        <v>1334</v>
      </c>
    </row>
    <row r="217" s="12" customFormat="1" ht="22.8" customHeight="1">
      <c r="A217" s="12"/>
      <c r="B217" s="213"/>
      <c r="C217" s="214"/>
      <c r="D217" s="215" t="s">
        <v>73</v>
      </c>
      <c r="E217" s="227" t="s">
        <v>1335</v>
      </c>
      <c r="F217" s="227" t="s">
        <v>1336</v>
      </c>
      <c r="G217" s="214"/>
      <c r="H217" s="214"/>
      <c r="I217" s="217"/>
      <c r="J217" s="228">
        <f>BK217</f>
        <v>0</v>
      </c>
      <c r="K217" s="214"/>
      <c r="L217" s="219"/>
      <c r="M217" s="220"/>
      <c r="N217" s="221"/>
      <c r="O217" s="221"/>
      <c r="P217" s="222">
        <f>SUM(P218:P219)</f>
        <v>0</v>
      </c>
      <c r="Q217" s="221"/>
      <c r="R217" s="222">
        <f>SUM(R218:R219)</f>
        <v>0.0091999999999999998</v>
      </c>
      <c r="S217" s="221"/>
      <c r="T217" s="223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4" t="s">
        <v>83</v>
      </c>
      <c r="AT217" s="225" t="s">
        <v>73</v>
      </c>
      <c r="AU217" s="225" t="s">
        <v>81</v>
      </c>
      <c r="AY217" s="224" t="s">
        <v>157</v>
      </c>
      <c r="BK217" s="226">
        <f>SUM(BK218:BK219)</f>
        <v>0</v>
      </c>
    </row>
    <row r="218" s="2" customFormat="1" ht="33" customHeight="1">
      <c r="A218" s="40"/>
      <c r="B218" s="41"/>
      <c r="C218" s="229" t="s">
        <v>472</v>
      </c>
      <c r="D218" s="229" t="s">
        <v>160</v>
      </c>
      <c r="E218" s="230" t="s">
        <v>1337</v>
      </c>
      <c r="F218" s="231" t="s">
        <v>1338</v>
      </c>
      <c r="G218" s="232" t="s">
        <v>232</v>
      </c>
      <c r="H218" s="233">
        <v>1</v>
      </c>
      <c r="I218" s="234"/>
      <c r="J218" s="235">
        <f>ROUND(I218*H218,2)</f>
        <v>0</v>
      </c>
      <c r="K218" s="236"/>
      <c r="L218" s="46"/>
      <c r="M218" s="237" t="s">
        <v>19</v>
      </c>
      <c r="N218" s="238" t="s">
        <v>45</v>
      </c>
      <c r="O218" s="86"/>
      <c r="P218" s="239">
        <f>O218*H218</f>
        <v>0</v>
      </c>
      <c r="Q218" s="239">
        <v>0.0091999999999999998</v>
      </c>
      <c r="R218" s="239">
        <f>Q218*H218</f>
        <v>0.0091999999999999998</v>
      </c>
      <c r="S218" s="239">
        <v>0</v>
      </c>
      <c r="T218" s="24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1" t="s">
        <v>242</v>
      </c>
      <c r="AT218" s="241" t="s">
        <v>160</v>
      </c>
      <c r="AU218" s="241" t="s">
        <v>83</v>
      </c>
      <c r="AY218" s="19" t="s">
        <v>157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9" t="s">
        <v>81</v>
      </c>
      <c r="BK218" s="242">
        <f>ROUND(I218*H218,2)</f>
        <v>0</v>
      </c>
      <c r="BL218" s="19" t="s">
        <v>242</v>
      </c>
      <c r="BM218" s="241" t="s">
        <v>1339</v>
      </c>
    </row>
    <row r="219" s="2" customFormat="1" ht="33" customHeight="1">
      <c r="A219" s="40"/>
      <c r="B219" s="41"/>
      <c r="C219" s="229" t="s">
        <v>479</v>
      </c>
      <c r="D219" s="229" t="s">
        <v>160</v>
      </c>
      <c r="E219" s="230" t="s">
        <v>1340</v>
      </c>
      <c r="F219" s="231" t="s">
        <v>1341</v>
      </c>
      <c r="G219" s="232" t="s">
        <v>475</v>
      </c>
      <c r="H219" s="301"/>
      <c r="I219" s="234"/>
      <c r="J219" s="235">
        <f>ROUND(I219*H219,2)</f>
        <v>0</v>
      </c>
      <c r="K219" s="236"/>
      <c r="L219" s="46"/>
      <c r="M219" s="237" t="s">
        <v>19</v>
      </c>
      <c r="N219" s="238" t="s">
        <v>45</v>
      </c>
      <c r="O219" s="86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1" t="s">
        <v>242</v>
      </c>
      <c r="AT219" s="241" t="s">
        <v>160</v>
      </c>
      <c r="AU219" s="241" t="s">
        <v>83</v>
      </c>
      <c r="AY219" s="19" t="s">
        <v>157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9" t="s">
        <v>81</v>
      </c>
      <c r="BK219" s="242">
        <f>ROUND(I219*H219,2)</f>
        <v>0</v>
      </c>
      <c r="BL219" s="19" t="s">
        <v>242</v>
      </c>
      <c r="BM219" s="241" t="s">
        <v>1342</v>
      </c>
    </row>
    <row r="220" s="12" customFormat="1" ht="22.8" customHeight="1">
      <c r="A220" s="12"/>
      <c r="B220" s="213"/>
      <c r="C220" s="214"/>
      <c r="D220" s="215" t="s">
        <v>73</v>
      </c>
      <c r="E220" s="227" t="s">
        <v>403</v>
      </c>
      <c r="F220" s="227" t="s">
        <v>1343</v>
      </c>
      <c r="G220" s="214"/>
      <c r="H220" s="214"/>
      <c r="I220" s="217"/>
      <c r="J220" s="228">
        <f>BK220</f>
        <v>0</v>
      </c>
      <c r="K220" s="214"/>
      <c r="L220" s="219"/>
      <c r="M220" s="220"/>
      <c r="N220" s="221"/>
      <c r="O220" s="221"/>
      <c r="P220" s="222">
        <f>SUM(P221:P229)</f>
        <v>0</v>
      </c>
      <c r="Q220" s="221"/>
      <c r="R220" s="222">
        <f>SUM(R221:R229)</f>
        <v>0.069999999999999993</v>
      </c>
      <c r="S220" s="221"/>
      <c r="T220" s="223">
        <f>SUM(T221:T229)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4" t="s">
        <v>83</v>
      </c>
      <c r="AT220" s="225" t="s">
        <v>73</v>
      </c>
      <c r="AU220" s="225" t="s">
        <v>81</v>
      </c>
      <c r="AY220" s="224" t="s">
        <v>157</v>
      </c>
      <c r="BK220" s="226">
        <f>SUM(BK221:BK229)</f>
        <v>0</v>
      </c>
    </row>
    <row r="221" s="2" customFormat="1" ht="16.5" customHeight="1">
      <c r="A221" s="40"/>
      <c r="B221" s="41"/>
      <c r="C221" s="229" t="s">
        <v>483</v>
      </c>
      <c r="D221" s="229" t="s">
        <v>160</v>
      </c>
      <c r="E221" s="230" t="s">
        <v>1344</v>
      </c>
      <c r="F221" s="231" t="s">
        <v>423</v>
      </c>
      <c r="G221" s="232" t="s">
        <v>204</v>
      </c>
      <c r="H221" s="233">
        <v>50</v>
      </c>
      <c r="I221" s="234"/>
      <c r="J221" s="235">
        <f>ROUND(I221*H221,2)</f>
        <v>0</v>
      </c>
      <c r="K221" s="236"/>
      <c r="L221" s="46"/>
      <c r="M221" s="237" t="s">
        <v>19</v>
      </c>
      <c r="N221" s="238" t="s">
        <v>45</v>
      </c>
      <c r="O221" s="86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41" t="s">
        <v>242</v>
      </c>
      <c r="AT221" s="241" t="s">
        <v>160</v>
      </c>
      <c r="AU221" s="241" t="s">
        <v>83</v>
      </c>
      <c r="AY221" s="19" t="s">
        <v>157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9" t="s">
        <v>81</v>
      </c>
      <c r="BK221" s="242">
        <f>ROUND(I221*H221,2)</f>
        <v>0</v>
      </c>
      <c r="BL221" s="19" t="s">
        <v>242</v>
      </c>
      <c r="BM221" s="241" t="s">
        <v>1345</v>
      </c>
    </row>
    <row r="222" s="2" customFormat="1">
      <c r="A222" s="40"/>
      <c r="B222" s="41"/>
      <c r="C222" s="42"/>
      <c r="D222" s="243" t="s">
        <v>170</v>
      </c>
      <c r="E222" s="42"/>
      <c r="F222" s="244" t="s">
        <v>1346</v>
      </c>
      <c r="G222" s="42"/>
      <c r="H222" s="42"/>
      <c r="I222" s="148"/>
      <c r="J222" s="42"/>
      <c r="K222" s="42"/>
      <c r="L222" s="46"/>
      <c r="M222" s="245"/>
      <c r="N222" s="246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170</v>
      </c>
      <c r="AU222" s="19" t="s">
        <v>83</v>
      </c>
    </row>
    <row r="223" s="2" customFormat="1" ht="21.75" customHeight="1">
      <c r="A223" s="40"/>
      <c r="B223" s="41"/>
      <c r="C223" s="280" t="s">
        <v>487</v>
      </c>
      <c r="D223" s="280" t="s">
        <v>251</v>
      </c>
      <c r="E223" s="281" t="s">
        <v>1347</v>
      </c>
      <c r="F223" s="282" t="s">
        <v>1348</v>
      </c>
      <c r="G223" s="283" t="s">
        <v>204</v>
      </c>
      <c r="H223" s="284">
        <v>50</v>
      </c>
      <c r="I223" s="285"/>
      <c r="J223" s="286">
        <f>ROUND(I223*H223,2)</f>
        <v>0</v>
      </c>
      <c r="K223" s="287"/>
      <c r="L223" s="288"/>
      <c r="M223" s="289" t="s">
        <v>19</v>
      </c>
      <c r="N223" s="290" t="s">
        <v>45</v>
      </c>
      <c r="O223" s="86"/>
      <c r="P223" s="239">
        <f>O223*H223</f>
        <v>0</v>
      </c>
      <c r="Q223" s="239">
        <v>0.00025999999999999998</v>
      </c>
      <c r="R223" s="239">
        <f>Q223*H223</f>
        <v>0.012999999999999999</v>
      </c>
      <c r="S223" s="239">
        <v>0</v>
      </c>
      <c r="T223" s="240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41" t="s">
        <v>311</v>
      </c>
      <c r="AT223" s="241" t="s">
        <v>251</v>
      </c>
      <c r="AU223" s="241" t="s">
        <v>83</v>
      </c>
      <c r="AY223" s="19" t="s">
        <v>157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9" t="s">
        <v>81</v>
      </c>
      <c r="BK223" s="242">
        <f>ROUND(I223*H223,2)</f>
        <v>0</v>
      </c>
      <c r="BL223" s="19" t="s">
        <v>242</v>
      </c>
      <c r="BM223" s="241" t="s">
        <v>1349</v>
      </c>
    </row>
    <row r="224" s="2" customFormat="1" ht="21.75" customHeight="1">
      <c r="A224" s="40"/>
      <c r="B224" s="41"/>
      <c r="C224" s="229" t="s">
        <v>493</v>
      </c>
      <c r="D224" s="229" t="s">
        <v>160</v>
      </c>
      <c r="E224" s="230" t="s">
        <v>1350</v>
      </c>
      <c r="F224" s="231" t="s">
        <v>1351</v>
      </c>
      <c r="G224" s="232" t="s">
        <v>204</v>
      </c>
      <c r="H224" s="233">
        <v>10</v>
      </c>
      <c r="I224" s="234"/>
      <c r="J224" s="235">
        <f>ROUND(I224*H224,2)</f>
        <v>0</v>
      </c>
      <c r="K224" s="236"/>
      <c r="L224" s="46"/>
      <c r="M224" s="237" t="s">
        <v>19</v>
      </c>
      <c r="N224" s="238" t="s">
        <v>45</v>
      </c>
      <c r="O224" s="86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41" t="s">
        <v>242</v>
      </c>
      <c r="AT224" s="241" t="s">
        <v>160</v>
      </c>
      <c r="AU224" s="241" t="s">
        <v>83</v>
      </c>
      <c r="AY224" s="19" t="s">
        <v>157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9" t="s">
        <v>81</v>
      </c>
      <c r="BK224" s="242">
        <f>ROUND(I224*H224,2)</f>
        <v>0</v>
      </c>
      <c r="BL224" s="19" t="s">
        <v>242</v>
      </c>
      <c r="BM224" s="241" t="s">
        <v>1352</v>
      </c>
    </row>
    <row r="225" s="2" customFormat="1" ht="16.5" customHeight="1">
      <c r="A225" s="40"/>
      <c r="B225" s="41"/>
      <c r="C225" s="280" t="s">
        <v>497</v>
      </c>
      <c r="D225" s="280" t="s">
        <v>251</v>
      </c>
      <c r="E225" s="281" t="s">
        <v>1353</v>
      </c>
      <c r="F225" s="282" t="s">
        <v>1354</v>
      </c>
      <c r="G225" s="283" t="s">
        <v>204</v>
      </c>
      <c r="H225" s="284">
        <v>10</v>
      </c>
      <c r="I225" s="285"/>
      <c r="J225" s="286">
        <f>ROUND(I225*H225,2)</f>
        <v>0</v>
      </c>
      <c r="K225" s="287"/>
      <c r="L225" s="288"/>
      <c r="M225" s="289" t="s">
        <v>19</v>
      </c>
      <c r="N225" s="290" t="s">
        <v>45</v>
      </c>
      <c r="O225" s="86"/>
      <c r="P225" s="239">
        <f>O225*H225</f>
        <v>0</v>
      </c>
      <c r="Q225" s="239">
        <v>0.0054999999999999997</v>
      </c>
      <c r="R225" s="239">
        <f>Q225*H225</f>
        <v>0.054999999999999993</v>
      </c>
      <c r="S225" s="239">
        <v>0</v>
      </c>
      <c r="T225" s="240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41" t="s">
        <v>311</v>
      </c>
      <c r="AT225" s="241" t="s">
        <v>251</v>
      </c>
      <c r="AU225" s="241" t="s">
        <v>83</v>
      </c>
      <c r="AY225" s="19" t="s">
        <v>157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9" t="s">
        <v>81</v>
      </c>
      <c r="BK225" s="242">
        <f>ROUND(I225*H225,2)</f>
        <v>0</v>
      </c>
      <c r="BL225" s="19" t="s">
        <v>242</v>
      </c>
      <c r="BM225" s="241" t="s">
        <v>1355</v>
      </c>
    </row>
    <row r="226" s="13" customFormat="1">
      <c r="A226" s="13"/>
      <c r="B226" s="247"/>
      <c r="C226" s="248"/>
      <c r="D226" s="243" t="s">
        <v>176</v>
      </c>
      <c r="E226" s="248"/>
      <c r="F226" s="250" t="s">
        <v>1356</v>
      </c>
      <c r="G226" s="248"/>
      <c r="H226" s="251">
        <v>10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7" t="s">
        <v>176</v>
      </c>
      <c r="AU226" s="257" t="s">
        <v>83</v>
      </c>
      <c r="AV226" s="13" t="s">
        <v>83</v>
      </c>
      <c r="AW226" s="13" t="s">
        <v>4</v>
      </c>
      <c r="AX226" s="13" t="s">
        <v>81</v>
      </c>
      <c r="AY226" s="257" t="s">
        <v>157</v>
      </c>
    </row>
    <row r="227" s="2" customFormat="1" ht="16.5" customHeight="1">
      <c r="A227" s="40"/>
      <c r="B227" s="41"/>
      <c r="C227" s="229" t="s">
        <v>501</v>
      </c>
      <c r="D227" s="229" t="s">
        <v>160</v>
      </c>
      <c r="E227" s="230" t="s">
        <v>1357</v>
      </c>
      <c r="F227" s="231" t="s">
        <v>433</v>
      </c>
      <c r="G227" s="232" t="s">
        <v>204</v>
      </c>
      <c r="H227" s="233">
        <v>100</v>
      </c>
      <c r="I227" s="234"/>
      <c r="J227" s="235">
        <f>ROUND(I227*H227,2)</f>
        <v>0</v>
      </c>
      <c r="K227" s="236"/>
      <c r="L227" s="46"/>
      <c r="M227" s="237" t="s">
        <v>19</v>
      </c>
      <c r="N227" s="238" t="s">
        <v>45</v>
      </c>
      <c r="O227" s="86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1" t="s">
        <v>242</v>
      </c>
      <c r="AT227" s="241" t="s">
        <v>160</v>
      </c>
      <c r="AU227" s="241" t="s">
        <v>83</v>
      </c>
      <c r="AY227" s="19" t="s">
        <v>157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81</v>
      </c>
      <c r="BK227" s="242">
        <f>ROUND(I227*H227,2)</f>
        <v>0</v>
      </c>
      <c r="BL227" s="19" t="s">
        <v>242</v>
      </c>
      <c r="BM227" s="241" t="s">
        <v>1358</v>
      </c>
    </row>
    <row r="228" s="2" customFormat="1" ht="16.5" customHeight="1">
      <c r="A228" s="40"/>
      <c r="B228" s="41"/>
      <c r="C228" s="280" t="s">
        <v>506</v>
      </c>
      <c r="D228" s="280" t="s">
        <v>251</v>
      </c>
      <c r="E228" s="281" t="s">
        <v>1359</v>
      </c>
      <c r="F228" s="282" t="s">
        <v>1360</v>
      </c>
      <c r="G228" s="283" t="s">
        <v>204</v>
      </c>
      <c r="H228" s="284">
        <v>100</v>
      </c>
      <c r="I228" s="285"/>
      <c r="J228" s="286">
        <f>ROUND(I228*H228,2)</f>
        <v>0</v>
      </c>
      <c r="K228" s="287"/>
      <c r="L228" s="288"/>
      <c r="M228" s="289" t="s">
        <v>19</v>
      </c>
      <c r="N228" s="290" t="s">
        <v>45</v>
      </c>
      <c r="O228" s="86"/>
      <c r="P228" s="239">
        <f>O228*H228</f>
        <v>0</v>
      </c>
      <c r="Q228" s="239">
        <v>2.0000000000000002E-05</v>
      </c>
      <c r="R228" s="239">
        <f>Q228*H228</f>
        <v>0.002</v>
      </c>
      <c r="S228" s="239">
        <v>0</v>
      </c>
      <c r="T228" s="240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41" t="s">
        <v>311</v>
      </c>
      <c r="AT228" s="241" t="s">
        <v>251</v>
      </c>
      <c r="AU228" s="241" t="s">
        <v>83</v>
      </c>
      <c r="AY228" s="19" t="s">
        <v>157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9" t="s">
        <v>81</v>
      </c>
      <c r="BK228" s="242">
        <f>ROUND(I228*H228,2)</f>
        <v>0</v>
      </c>
      <c r="BL228" s="19" t="s">
        <v>242</v>
      </c>
      <c r="BM228" s="241" t="s">
        <v>1361</v>
      </c>
    </row>
    <row r="229" s="13" customFormat="1">
      <c r="A229" s="13"/>
      <c r="B229" s="247"/>
      <c r="C229" s="248"/>
      <c r="D229" s="243" t="s">
        <v>176</v>
      </c>
      <c r="E229" s="248"/>
      <c r="F229" s="250" t="s">
        <v>1362</v>
      </c>
      <c r="G229" s="248"/>
      <c r="H229" s="251">
        <v>100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176</v>
      </c>
      <c r="AU229" s="257" t="s">
        <v>83</v>
      </c>
      <c r="AV229" s="13" t="s">
        <v>83</v>
      </c>
      <c r="AW229" s="13" t="s">
        <v>4</v>
      </c>
      <c r="AX229" s="13" t="s">
        <v>81</v>
      </c>
      <c r="AY229" s="257" t="s">
        <v>157</v>
      </c>
    </row>
    <row r="230" s="12" customFormat="1" ht="22.8" customHeight="1">
      <c r="A230" s="12"/>
      <c r="B230" s="213"/>
      <c r="C230" s="214"/>
      <c r="D230" s="215" t="s">
        <v>73</v>
      </c>
      <c r="E230" s="227" t="s">
        <v>1363</v>
      </c>
      <c r="F230" s="227" t="s">
        <v>1364</v>
      </c>
      <c r="G230" s="214"/>
      <c r="H230" s="214"/>
      <c r="I230" s="217"/>
      <c r="J230" s="228">
        <f>BK230</f>
        <v>0</v>
      </c>
      <c r="K230" s="214"/>
      <c r="L230" s="219"/>
      <c r="M230" s="220"/>
      <c r="N230" s="221"/>
      <c r="O230" s="221"/>
      <c r="P230" s="222">
        <f>SUM(P231:P234)</f>
        <v>0</v>
      </c>
      <c r="Q230" s="221"/>
      <c r="R230" s="222">
        <f>SUM(R231:R234)</f>
        <v>0.0015</v>
      </c>
      <c r="S230" s="221"/>
      <c r="T230" s="223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4" t="s">
        <v>83</v>
      </c>
      <c r="AT230" s="225" t="s">
        <v>73</v>
      </c>
      <c r="AU230" s="225" t="s">
        <v>81</v>
      </c>
      <c r="AY230" s="224" t="s">
        <v>157</v>
      </c>
      <c r="BK230" s="226">
        <f>SUM(BK231:BK234)</f>
        <v>0</v>
      </c>
    </row>
    <row r="231" s="2" customFormat="1" ht="44.25" customHeight="1">
      <c r="A231" s="40"/>
      <c r="B231" s="41"/>
      <c r="C231" s="229" t="s">
        <v>510</v>
      </c>
      <c r="D231" s="229" t="s">
        <v>160</v>
      </c>
      <c r="E231" s="230" t="s">
        <v>1365</v>
      </c>
      <c r="F231" s="231" t="s">
        <v>1366</v>
      </c>
      <c r="G231" s="232" t="s">
        <v>168</v>
      </c>
      <c r="H231" s="233">
        <v>1</v>
      </c>
      <c r="I231" s="234"/>
      <c r="J231" s="235">
        <f>ROUND(I231*H231,2)</f>
        <v>0</v>
      </c>
      <c r="K231" s="236"/>
      <c r="L231" s="46"/>
      <c r="M231" s="237" t="s">
        <v>19</v>
      </c>
      <c r="N231" s="238" t="s">
        <v>45</v>
      </c>
      <c r="O231" s="86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41" t="s">
        <v>242</v>
      </c>
      <c r="AT231" s="241" t="s">
        <v>160</v>
      </c>
      <c r="AU231" s="241" t="s">
        <v>83</v>
      </c>
      <c r="AY231" s="19" t="s">
        <v>157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9" t="s">
        <v>81</v>
      </c>
      <c r="BK231" s="242">
        <f>ROUND(I231*H231,2)</f>
        <v>0</v>
      </c>
      <c r="BL231" s="19" t="s">
        <v>242</v>
      </c>
      <c r="BM231" s="241" t="s">
        <v>1367</v>
      </c>
    </row>
    <row r="232" s="2" customFormat="1" ht="21.75" customHeight="1">
      <c r="A232" s="40"/>
      <c r="B232" s="41"/>
      <c r="C232" s="229" t="s">
        <v>514</v>
      </c>
      <c r="D232" s="229" t="s">
        <v>160</v>
      </c>
      <c r="E232" s="230" t="s">
        <v>1368</v>
      </c>
      <c r="F232" s="231" t="s">
        <v>1369</v>
      </c>
      <c r="G232" s="232" t="s">
        <v>168</v>
      </c>
      <c r="H232" s="233">
        <v>1</v>
      </c>
      <c r="I232" s="234"/>
      <c r="J232" s="235">
        <f>ROUND(I232*H232,2)</f>
        <v>0</v>
      </c>
      <c r="K232" s="236"/>
      <c r="L232" s="46"/>
      <c r="M232" s="237" t="s">
        <v>19</v>
      </c>
      <c r="N232" s="238" t="s">
        <v>45</v>
      </c>
      <c r="O232" s="86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41" t="s">
        <v>242</v>
      </c>
      <c r="AT232" s="241" t="s">
        <v>160</v>
      </c>
      <c r="AU232" s="241" t="s">
        <v>83</v>
      </c>
      <c r="AY232" s="19" t="s">
        <v>157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9" t="s">
        <v>81</v>
      </c>
      <c r="BK232" s="242">
        <f>ROUND(I232*H232,2)</f>
        <v>0</v>
      </c>
      <c r="BL232" s="19" t="s">
        <v>242</v>
      </c>
      <c r="BM232" s="241" t="s">
        <v>1370</v>
      </c>
    </row>
    <row r="233" s="2" customFormat="1" ht="21.75" customHeight="1">
      <c r="A233" s="40"/>
      <c r="B233" s="41"/>
      <c r="C233" s="280" t="s">
        <v>519</v>
      </c>
      <c r="D233" s="280" t="s">
        <v>251</v>
      </c>
      <c r="E233" s="281" t="s">
        <v>1371</v>
      </c>
      <c r="F233" s="282" t="s">
        <v>1372</v>
      </c>
      <c r="G233" s="283" t="s">
        <v>168</v>
      </c>
      <c r="H233" s="284">
        <v>1</v>
      </c>
      <c r="I233" s="285"/>
      <c r="J233" s="286">
        <f>ROUND(I233*H233,2)</f>
        <v>0</v>
      </c>
      <c r="K233" s="287"/>
      <c r="L233" s="288"/>
      <c r="M233" s="289" t="s">
        <v>19</v>
      </c>
      <c r="N233" s="290" t="s">
        <v>45</v>
      </c>
      <c r="O233" s="86"/>
      <c r="P233" s="239">
        <f>O233*H233</f>
        <v>0</v>
      </c>
      <c r="Q233" s="239">
        <v>0.0015</v>
      </c>
      <c r="R233" s="239">
        <f>Q233*H233</f>
        <v>0.0015</v>
      </c>
      <c r="S233" s="239">
        <v>0</v>
      </c>
      <c r="T233" s="240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1" t="s">
        <v>311</v>
      </c>
      <c r="AT233" s="241" t="s">
        <v>251</v>
      </c>
      <c r="AU233" s="241" t="s">
        <v>83</v>
      </c>
      <c r="AY233" s="19" t="s">
        <v>157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9" t="s">
        <v>81</v>
      </c>
      <c r="BK233" s="242">
        <f>ROUND(I233*H233,2)</f>
        <v>0</v>
      </c>
      <c r="BL233" s="19" t="s">
        <v>242</v>
      </c>
      <c r="BM233" s="241" t="s">
        <v>1373</v>
      </c>
    </row>
    <row r="234" s="2" customFormat="1" ht="33" customHeight="1">
      <c r="A234" s="40"/>
      <c r="B234" s="41"/>
      <c r="C234" s="229" t="s">
        <v>524</v>
      </c>
      <c r="D234" s="229" t="s">
        <v>160</v>
      </c>
      <c r="E234" s="230" t="s">
        <v>1374</v>
      </c>
      <c r="F234" s="231" t="s">
        <v>1375</v>
      </c>
      <c r="G234" s="232" t="s">
        <v>475</v>
      </c>
      <c r="H234" s="301"/>
      <c r="I234" s="234"/>
      <c r="J234" s="235">
        <f>ROUND(I234*H234,2)</f>
        <v>0</v>
      </c>
      <c r="K234" s="236"/>
      <c r="L234" s="46"/>
      <c r="M234" s="237" t="s">
        <v>19</v>
      </c>
      <c r="N234" s="238" t="s">
        <v>45</v>
      </c>
      <c r="O234" s="86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41" t="s">
        <v>242</v>
      </c>
      <c r="AT234" s="241" t="s">
        <v>160</v>
      </c>
      <c r="AU234" s="241" t="s">
        <v>83</v>
      </c>
      <c r="AY234" s="19" t="s">
        <v>157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9" t="s">
        <v>81</v>
      </c>
      <c r="BK234" s="242">
        <f>ROUND(I234*H234,2)</f>
        <v>0</v>
      </c>
      <c r="BL234" s="19" t="s">
        <v>242</v>
      </c>
      <c r="BM234" s="241" t="s">
        <v>1376</v>
      </c>
    </row>
    <row r="235" s="12" customFormat="1" ht="22.8" customHeight="1">
      <c r="A235" s="12"/>
      <c r="B235" s="213"/>
      <c r="C235" s="214"/>
      <c r="D235" s="215" t="s">
        <v>73</v>
      </c>
      <c r="E235" s="227" t="s">
        <v>1009</v>
      </c>
      <c r="F235" s="227" t="s">
        <v>1010</v>
      </c>
      <c r="G235" s="214"/>
      <c r="H235" s="214"/>
      <c r="I235" s="217"/>
      <c r="J235" s="228">
        <f>BK235</f>
        <v>0</v>
      </c>
      <c r="K235" s="214"/>
      <c r="L235" s="219"/>
      <c r="M235" s="220"/>
      <c r="N235" s="221"/>
      <c r="O235" s="221"/>
      <c r="P235" s="222">
        <f>SUM(P236:P245)</f>
        <v>0</v>
      </c>
      <c r="Q235" s="221"/>
      <c r="R235" s="222">
        <f>SUM(R236:R245)</f>
        <v>0.453316</v>
      </c>
      <c r="S235" s="221"/>
      <c r="T235" s="223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4" t="s">
        <v>83</v>
      </c>
      <c r="AT235" s="225" t="s">
        <v>73</v>
      </c>
      <c r="AU235" s="225" t="s">
        <v>81</v>
      </c>
      <c r="AY235" s="224" t="s">
        <v>157</v>
      </c>
      <c r="BK235" s="226">
        <f>SUM(BK236:BK245)</f>
        <v>0</v>
      </c>
    </row>
    <row r="236" s="2" customFormat="1" ht="44.25" customHeight="1">
      <c r="A236" s="40"/>
      <c r="B236" s="41"/>
      <c r="C236" s="229" t="s">
        <v>529</v>
      </c>
      <c r="D236" s="229" t="s">
        <v>160</v>
      </c>
      <c r="E236" s="230" t="s">
        <v>1377</v>
      </c>
      <c r="F236" s="231" t="s">
        <v>1378</v>
      </c>
      <c r="G236" s="232" t="s">
        <v>174</v>
      </c>
      <c r="H236" s="233">
        <v>34.399999999999999</v>
      </c>
      <c r="I236" s="234"/>
      <c r="J236" s="235">
        <f>ROUND(I236*H236,2)</f>
        <v>0</v>
      </c>
      <c r="K236" s="236"/>
      <c r="L236" s="46"/>
      <c r="M236" s="237" t="s">
        <v>19</v>
      </c>
      <c r="N236" s="238" t="s">
        <v>45</v>
      </c>
      <c r="O236" s="86"/>
      <c r="P236" s="239">
        <f>O236*H236</f>
        <v>0</v>
      </c>
      <c r="Q236" s="239">
        <v>0.01223</v>
      </c>
      <c r="R236" s="239">
        <f>Q236*H236</f>
        <v>0.42071199999999997</v>
      </c>
      <c r="S236" s="239">
        <v>0</v>
      </c>
      <c r="T236" s="240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1" t="s">
        <v>242</v>
      </c>
      <c r="AT236" s="241" t="s">
        <v>160</v>
      </c>
      <c r="AU236" s="241" t="s">
        <v>83</v>
      </c>
      <c r="AY236" s="19" t="s">
        <v>157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9" t="s">
        <v>81</v>
      </c>
      <c r="BK236" s="242">
        <f>ROUND(I236*H236,2)</f>
        <v>0</v>
      </c>
      <c r="BL236" s="19" t="s">
        <v>242</v>
      </c>
      <c r="BM236" s="241" t="s">
        <v>1379</v>
      </c>
    </row>
    <row r="237" s="16" customFormat="1">
      <c r="A237" s="16"/>
      <c r="B237" s="291"/>
      <c r="C237" s="292"/>
      <c r="D237" s="243" t="s">
        <v>176</v>
      </c>
      <c r="E237" s="293" t="s">
        <v>19</v>
      </c>
      <c r="F237" s="294" t="s">
        <v>1150</v>
      </c>
      <c r="G237" s="292"/>
      <c r="H237" s="293" t="s">
        <v>19</v>
      </c>
      <c r="I237" s="295"/>
      <c r="J237" s="292"/>
      <c r="K237" s="292"/>
      <c r="L237" s="296"/>
      <c r="M237" s="297"/>
      <c r="N237" s="298"/>
      <c r="O237" s="298"/>
      <c r="P237" s="298"/>
      <c r="Q237" s="298"/>
      <c r="R237" s="298"/>
      <c r="S237" s="298"/>
      <c r="T237" s="299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300" t="s">
        <v>176</v>
      </c>
      <c r="AU237" s="300" t="s">
        <v>83</v>
      </c>
      <c r="AV237" s="16" t="s">
        <v>81</v>
      </c>
      <c r="AW237" s="16" t="s">
        <v>35</v>
      </c>
      <c r="AX237" s="16" t="s">
        <v>74</v>
      </c>
      <c r="AY237" s="300" t="s">
        <v>157</v>
      </c>
    </row>
    <row r="238" s="13" customFormat="1">
      <c r="A238" s="13"/>
      <c r="B238" s="247"/>
      <c r="C238" s="248"/>
      <c r="D238" s="243" t="s">
        <v>176</v>
      </c>
      <c r="E238" s="249" t="s">
        <v>19</v>
      </c>
      <c r="F238" s="250" t="s">
        <v>1380</v>
      </c>
      <c r="G238" s="248"/>
      <c r="H238" s="251">
        <v>20.800000000000001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176</v>
      </c>
      <c r="AU238" s="257" t="s">
        <v>83</v>
      </c>
      <c r="AV238" s="13" t="s">
        <v>83</v>
      </c>
      <c r="AW238" s="13" t="s">
        <v>35</v>
      </c>
      <c r="AX238" s="13" t="s">
        <v>74</v>
      </c>
      <c r="AY238" s="257" t="s">
        <v>157</v>
      </c>
    </row>
    <row r="239" s="16" customFormat="1">
      <c r="A239" s="16"/>
      <c r="B239" s="291"/>
      <c r="C239" s="292"/>
      <c r="D239" s="243" t="s">
        <v>176</v>
      </c>
      <c r="E239" s="293" t="s">
        <v>19</v>
      </c>
      <c r="F239" s="294" t="s">
        <v>1154</v>
      </c>
      <c r="G239" s="292"/>
      <c r="H239" s="293" t="s">
        <v>19</v>
      </c>
      <c r="I239" s="295"/>
      <c r="J239" s="292"/>
      <c r="K239" s="292"/>
      <c r="L239" s="296"/>
      <c r="M239" s="297"/>
      <c r="N239" s="298"/>
      <c r="O239" s="298"/>
      <c r="P239" s="298"/>
      <c r="Q239" s="298"/>
      <c r="R239" s="298"/>
      <c r="S239" s="298"/>
      <c r="T239" s="299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300" t="s">
        <v>176</v>
      </c>
      <c r="AU239" s="300" t="s">
        <v>83</v>
      </c>
      <c r="AV239" s="16" t="s">
        <v>81</v>
      </c>
      <c r="AW239" s="16" t="s">
        <v>35</v>
      </c>
      <c r="AX239" s="16" t="s">
        <v>74</v>
      </c>
      <c r="AY239" s="300" t="s">
        <v>157</v>
      </c>
    </row>
    <row r="240" s="13" customFormat="1">
      <c r="A240" s="13"/>
      <c r="B240" s="247"/>
      <c r="C240" s="248"/>
      <c r="D240" s="243" t="s">
        <v>176</v>
      </c>
      <c r="E240" s="249" t="s">
        <v>19</v>
      </c>
      <c r="F240" s="250" t="s">
        <v>1381</v>
      </c>
      <c r="G240" s="248"/>
      <c r="H240" s="251">
        <v>13.6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176</v>
      </c>
      <c r="AU240" s="257" t="s">
        <v>83</v>
      </c>
      <c r="AV240" s="13" t="s">
        <v>83</v>
      </c>
      <c r="AW240" s="13" t="s">
        <v>35</v>
      </c>
      <c r="AX240" s="13" t="s">
        <v>74</v>
      </c>
      <c r="AY240" s="257" t="s">
        <v>157</v>
      </c>
    </row>
    <row r="241" s="14" customFormat="1">
      <c r="A241" s="14"/>
      <c r="B241" s="258"/>
      <c r="C241" s="259"/>
      <c r="D241" s="243" t="s">
        <v>176</v>
      </c>
      <c r="E241" s="260" t="s">
        <v>19</v>
      </c>
      <c r="F241" s="261" t="s">
        <v>183</v>
      </c>
      <c r="G241" s="259"/>
      <c r="H241" s="262">
        <v>34.399999999999999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8" t="s">
        <v>176</v>
      </c>
      <c r="AU241" s="268" t="s">
        <v>83</v>
      </c>
      <c r="AV241" s="14" t="s">
        <v>164</v>
      </c>
      <c r="AW241" s="14" t="s">
        <v>35</v>
      </c>
      <c r="AX241" s="14" t="s">
        <v>81</v>
      </c>
      <c r="AY241" s="268" t="s">
        <v>157</v>
      </c>
    </row>
    <row r="242" s="2" customFormat="1" ht="44.25" customHeight="1">
      <c r="A242" s="40"/>
      <c r="B242" s="41"/>
      <c r="C242" s="229" t="s">
        <v>533</v>
      </c>
      <c r="D242" s="229" t="s">
        <v>160</v>
      </c>
      <c r="E242" s="230" t="s">
        <v>1382</v>
      </c>
      <c r="F242" s="231" t="s">
        <v>1383</v>
      </c>
      <c r="G242" s="232" t="s">
        <v>174</v>
      </c>
      <c r="H242" s="233">
        <v>2.6000000000000001</v>
      </c>
      <c r="I242" s="234"/>
      <c r="J242" s="235">
        <f>ROUND(I242*H242,2)</f>
        <v>0</v>
      </c>
      <c r="K242" s="236"/>
      <c r="L242" s="46"/>
      <c r="M242" s="237" t="s">
        <v>19</v>
      </c>
      <c r="N242" s="238" t="s">
        <v>45</v>
      </c>
      <c r="O242" s="86"/>
      <c r="P242" s="239">
        <f>O242*H242</f>
        <v>0</v>
      </c>
      <c r="Q242" s="239">
        <v>0.012540000000000001</v>
      </c>
      <c r="R242" s="239">
        <f>Q242*H242</f>
        <v>0.032604000000000001</v>
      </c>
      <c r="S242" s="239">
        <v>0</v>
      </c>
      <c r="T242" s="24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1" t="s">
        <v>242</v>
      </c>
      <c r="AT242" s="241" t="s">
        <v>160</v>
      </c>
      <c r="AU242" s="241" t="s">
        <v>83</v>
      </c>
      <c r="AY242" s="19" t="s">
        <v>157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9" t="s">
        <v>81</v>
      </c>
      <c r="BK242" s="242">
        <f>ROUND(I242*H242,2)</f>
        <v>0</v>
      </c>
      <c r="BL242" s="19" t="s">
        <v>242</v>
      </c>
      <c r="BM242" s="241" t="s">
        <v>1384</v>
      </c>
    </row>
    <row r="243" s="13" customFormat="1">
      <c r="A243" s="13"/>
      <c r="B243" s="247"/>
      <c r="C243" s="248"/>
      <c r="D243" s="243" t="s">
        <v>176</v>
      </c>
      <c r="E243" s="249" t="s">
        <v>19</v>
      </c>
      <c r="F243" s="250" t="s">
        <v>1385</v>
      </c>
      <c r="G243" s="248"/>
      <c r="H243" s="251">
        <v>2.6000000000000001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7" t="s">
        <v>176</v>
      </c>
      <c r="AU243" s="257" t="s">
        <v>83</v>
      </c>
      <c r="AV243" s="13" t="s">
        <v>83</v>
      </c>
      <c r="AW243" s="13" t="s">
        <v>35</v>
      </c>
      <c r="AX243" s="13" t="s">
        <v>74</v>
      </c>
      <c r="AY243" s="257" t="s">
        <v>157</v>
      </c>
    </row>
    <row r="244" s="14" customFormat="1">
      <c r="A244" s="14"/>
      <c r="B244" s="258"/>
      <c r="C244" s="259"/>
      <c r="D244" s="243" t="s">
        <v>176</v>
      </c>
      <c r="E244" s="260" t="s">
        <v>19</v>
      </c>
      <c r="F244" s="261" t="s">
        <v>183</v>
      </c>
      <c r="G244" s="259"/>
      <c r="H244" s="262">
        <v>2.6000000000000001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8" t="s">
        <v>176</v>
      </c>
      <c r="AU244" s="268" t="s">
        <v>83</v>
      </c>
      <c r="AV244" s="14" t="s">
        <v>164</v>
      </c>
      <c r="AW244" s="14" t="s">
        <v>35</v>
      </c>
      <c r="AX244" s="14" t="s">
        <v>81</v>
      </c>
      <c r="AY244" s="268" t="s">
        <v>157</v>
      </c>
    </row>
    <row r="245" s="2" customFormat="1" ht="44.25" customHeight="1">
      <c r="A245" s="40"/>
      <c r="B245" s="41"/>
      <c r="C245" s="229" t="s">
        <v>539</v>
      </c>
      <c r="D245" s="229" t="s">
        <v>160</v>
      </c>
      <c r="E245" s="230" t="s">
        <v>1021</v>
      </c>
      <c r="F245" s="231" t="s">
        <v>1022</v>
      </c>
      <c r="G245" s="232" t="s">
        <v>475</v>
      </c>
      <c r="H245" s="301"/>
      <c r="I245" s="234"/>
      <c r="J245" s="235">
        <f>ROUND(I245*H245,2)</f>
        <v>0</v>
      </c>
      <c r="K245" s="236"/>
      <c r="L245" s="46"/>
      <c r="M245" s="237" t="s">
        <v>19</v>
      </c>
      <c r="N245" s="238" t="s">
        <v>45</v>
      </c>
      <c r="O245" s="86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41" t="s">
        <v>242</v>
      </c>
      <c r="AT245" s="241" t="s">
        <v>160</v>
      </c>
      <c r="AU245" s="241" t="s">
        <v>83</v>
      </c>
      <c r="AY245" s="19" t="s">
        <v>157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9" t="s">
        <v>81</v>
      </c>
      <c r="BK245" s="242">
        <f>ROUND(I245*H245,2)</f>
        <v>0</v>
      </c>
      <c r="BL245" s="19" t="s">
        <v>242</v>
      </c>
      <c r="BM245" s="241" t="s">
        <v>1386</v>
      </c>
    </row>
    <row r="246" s="12" customFormat="1" ht="22.8" customHeight="1">
      <c r="A246" s="12"/>
      <c r="B246" s="213"/>
      <c r="C246" s="214"/>
      <c r="D246" s="215" t="s">
        <v>73</v>
      </c>
      <c r="E246" s="227" t="s">
        <v>477</v>
      </c>
      <c r="F246" s="227" t="s">
        <v>478</v>
      </c>
      <c r="G246" s="214"/>
      <c r="H246" s="214"/>
      <c r="I246" s="217"/>
      <c r="J246" s="228">
        <f>BK246</f>
        <v>0</v>
      </c>
      <c r="K246" s="214"/>
      <c r="L246" s="219"/>
      <c r="M246" s="220"/>
      <c r="N246" s="221"/>
      <c r="O246" s="221"/>
      <c r="P246" s="222">
        <f>SUM(P247:P258)</f>
        <v>0</v>
      </c>
      <c r="Q246" s="221"/>
      <c r="R246" s="222">
        <f>SUM(R247:R258)</f>
        <v>0.055820000000000002</v>
      </c>
      <c r="S246" s="221"/>
      <c r="T246" s="223">
        <f>SUM(T247:T258)</f>
        <v>0.13100000000000001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4" t="s">
        <v>83</v>
      </c>
      <c r="AT246" s="225" t="s">
        <v>73</v>
      </c>
      <c r="AU246" s="225" t="s">
        <v>81</v>
      </c>
      <c r="AY246" s="224" t="s">
        <v>157</v>
      </c>
      <c r="BK246" s="226">
        <f>SUM(BK247:BK258)</f>
        <v>0</v>
      </c>
    </row>
    <row r="247" s="2" customFormat="1" ht="33" customHeight="1">
      <c r="A247" s="40"/>
      <c r="B247" s="41"/>
      <c r="C247" s="229" t="s">
        <v>544</v>
      </c>
      <c r="D247" s="229" t="s">
        <v>160</v>
      </c>
      <c r="E247" s="230" t="s">
        <v>1387</v>
      </c>
      <c r="F247" s="231" t="s">
        <v>1388</v>
      </c>
      <c r="G247" s="232" t="s">
        <v>168</v>
      </c>
      <c r="H247" s="233">
        <v>3</v>
      </c>
      <c r="I247" s="234"/>
      <c r="J247" s="235">
        <f>ROUND(I247*H247,2)</f>
        <v>0</v>
      </c>
      <c r="K247" s="236"/>
      <c r="L247" s="46"/>
      <c r="M247" s="237" t="s">
        <v>19</v>
      </c>
      <c r="N247" s="238" t="s">
        <v>45</v>
      </c>
      <c r="O247" s="86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41" t="s">
        <v>242</v>
      </c>
      <c r="AT247" s="241" t="s">
        <v>160</v>
      </c>
      <c r="AU247" s="241" t="s">
        <v>83</v>
      </c>
      <c r="AY247" s="19" t="s">
        <v>157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9" t="s">
        <v>81</v>
      </c>
      <c r="BK247" s="242">
        <f>ROUND(I247*H247,2)</f>
        <v>0</v>
      </c>
      <c r="BL247" s="19" t="s">
        <v>242</v>
      </c>
      <c r="BM247" s="241" t="s">
        <v>1389</v>
      </c>
    </row>
    <row r="248" s="2" customFormat="1" ht="21.75" customHeight="1">
      <c r="A248" s="40"/>
      <c r="B248" s="41"/>
      <c r="C248" s="280" t="s">
        <v>548</v>
      </c>
      <c r="D248" s="280" t="s">
        <v>251</v>
      </c>
      <c r="E248" s="281" t="s">
        <v>1390</v>
      </c>
      <c r="F248" s="282" t="s">
        <v>1391</v>
      </c>
      <c r="G248" s="283" t="s">
        <v>168</v>
      </c>
      <c r="H248" s="284">
        <v>3</v>
      </c>
      <c r="I248" s="285"/>
      <c r="J248" s="286">
        <f>ROUND(I248*H248,2)</f>
        <v>0</v>
      </c>
      <c r="K248" s="287"/>
      <c r="L248" s="288"/>
      <c r="M248" s="289" t="s">
        <v>19</v>
      </c>
      <c r="N248" s="290" t="s">
        <v>45</v>
      </c>
      <c r="O248" s="86"/>
      <c r="P248" s="239">
        <f>O248*H248</f>
        <v>0</v>
      </c>
      <c r="Q248" s="239">
        <v>0.016</v>
      </c>
      <c r="R248" s="239">
        <f>Q248*H248</f>
        <v>0.048000000000000001</v>
      </c>
      <c r="S248" s="239">
        <v>0</v>
      </c>
      <c r="T248" s="240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41" t="s">
        <v>311</v>
      </c>
      <c r="AT248" s="241" t="s">
        <v>251</v>
      </c>
      <c r="AU248" s="241" t="s">
        <v>83</v>
      </c>
      <c r="AY248" s="19" t="s">
        <v>157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9" t="s">
        <v>81</v>
      </c>
      <c r="BK248" s="242">
        <f>ROUND(I248*H248,2)</f>
        <v>0</v>
      </c>
      <c r="BL248" s="19" t="s">
        <v>242</v>
      </c>
      <c r="BM248" s="241" t="s">
        <v>1392</v>
      </c>
    </row>
    <row r="249" s="2" customFormat="1" ht="21.75" customHeight="1">
      <c r="A249" s="40"/>
      <c r="B249" s="41"/>
      <c r="C249" s="229" t="s">
        <v>552</v>
      </c>
      <c r="D249" s="229" t="s">
        <v>160</v>
      </c>
      <c r="E249" s="230" t="s">
        <v>1393</v>
      </c>
      <c r="F249" s="231" t="s">
        <v>1394</v>
      </c>
      <c r="G249" s="232" t="s">
        <v>168</v>
      </c>
      <c r="H249" s="233">
        <v>3</v>
      </c>
      <c r="I249" s="234"/>
      <c r="J249" s="235">
        <f>ROUND(I249*H249,2)</f>
        <v>0</v>
      </c>
      <c r="K249" s="236"/>
      <c r="L249" s="46"/>
      <c r="M249" s="237" t="s">
        <v>19</v>
      </c>
      <c r="N249" s="238" t="s">
        <v>45</v>
      </c>
      <c r="O249" s="86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41" t="s">
        <v>242</v>
      </c>
      <c r="AT249" s="241" t="s">
        <v>160</v>
      </c>
      <c r="AU249" s="241" t="s">
        <v>83</v>
      </c>
      <c r="AY249" s="19" t="s">
        <v>157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9" t="s">
        <v>81</v>
      </c>
      <c r="BK249" s="242">
        <f>ROUND(I249*H249,2)</f>
        <v>0</v>
      </c>
      <c r="BL249" s="19" t="s">
        <v>242</v>
      </c>
      <c r="BM249" s="241" t="s">
        <v>1395</v>
      </c>
    </row>
    <row r="250" s="2" customFormat="1" ht="21.75" customHeight="1">
      <c r="A250" s="40"/>
      <c r="B250" s="41"/>
      <c r="C250" s="229" t="s">
        <v>557</v>
      </c>
      <c r="D250" s="229" t="s">
        <v>160</v>
      </c>
      <c r="E250" s="230" t="s">
        <v>1396</v>
      </c>
      <c r="F250" s="231" t="s">
        <v>1397</v>
      </c>
      <c r="G250" s="232" t="s">
        <v>168</v>
      </c>
      <c r="H250" s="233">
        <v>3</v>
      </c>
      <c r="I250" s="234"/>
      <c r="J250" s="235">
        <f>ROUND(I250*H250,2)</f>
        <v>0</v>
      </c>
      <c r="K250" s="236"/>
      <c r="L250" s="46"/>
      <c r="M250" s="237" t="s">
        <v>19</v>
      </c>
      <c r="N250" s="238" t="s">
        <v>45</v>
      </c>
      <c r="O250" s="86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41" t="s">
        <v>242</v>
      </c>
      <c r="AT250" s="241" t="s">
        <v>160</v>
      </c>
      <c r="AU250" s="241" t="s">
        <v>83</v>
      </c>
      <c r="AY250" s="19" t="s">
        <v>157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9" t="s">
        <v>81</v>
      </c>
      <c r="BK250" s="242">
        <f>ROUND(I250*H250,2)</f>
        <v>0</v>
      </c>
      <c r="BL250" s="19" t="s">
        <v>242</v>
      </c>
      <c r="BM250" s="241" t="s">
        <v>1398</v>
      </c>
    </row>
    <row r="251" s="2" customFormat="1" ht="21.75" customHeight="1">
      <c r="A251" s="40"/>
      <c r="B251" s="41"/>
      <c r="C251" s="280" t="s">
        <v>561</v>
      </c>
      <c r="D251" s="280" t="s">
        <v>251</v>
      </c>
      <c r="E251" s="281" t="s">
        <v>1399</v>
      </c>
      <c r="F251" s="282" t="s">
        <v>1400</v>
      </c>
      <c r="G251" s="283" t="s">
        <v>168</v>
      </c>
      <c r="H251" s="284">
        <v>3</v>
      </c>
      <c r="I251" s="285"/>
      <c r="J251" s="286">
        <f>ROUND(I251*H251,2)</f>
        <v>0</v>
      </c>
      <c r="K251" s="287"/>
      <c r="L251" s="288"/>
      <c r="M251" s="289" t="s">
        <v>19</v>
      </c>
      <c r="N251" s="290" t="s">
        <v>45</v>
      </c>
      <c r="O251" s="86"/>
      <c r="P251" s="239">
        <f>O251*H251</f>
        <v>0</v>
      </c>
      <c r="Q251" s="239">
        <v>0.0011999999999999999</v>
      </c>
      <c r="R251" s="239">
        <f>Q251*H251</f>
        <v>0.0035999999999999999</v>
      </c>
      <c r="S251" s="239">
        <v>0</v>
      </c>
      <c r="T251" s="240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41" t="s">
        <v>311</v>
      </c>
      <c r="AT251" s="241" t="s">
        <v>251</v>
      </c>
      <c r="AU251" s="241" t="s">
        <v>83</v>
      </c>
      <c r="AY251" s="19" t="s">
        <v>157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9" t="s">
        <v>81</v>
      </c>
      <c r="BK251" s="242">
        <f>ROUND(I251*H251,2)</f>
        <v>0</v>
      </c>
      <c r="BL251" s="19" t="s">
        <v>242</v>
      </c>
      <c r="BM251" s="241" t="s">
        <v>1401</v>
      </c>
    </row>
    <row r="252" s="2" customFormat="1" ht="16.5" customHeight="1">
      <c r="A252" s="40"/>
      <c r="B252" s="41"/>
      <c r="C252" s="280" t="s">
        <v>565</v>
      </c>
      <c r="D252" s="280" t="s">
        <v>251</v>
      </c>
      <c r="E252" s="281" t="s">
        <v>1402</v>
      </c>
      <c r="F252" s="282" t="s">
        <v>1403</v>
      </c>
      <c r="G252" s="283" t="s">
        <v>168</v>
      </c>
      <c r="H252" s="284">
        <v>3</v>
      </c>
      <c r="I252" s="285"/>
      <c r="J252" s="286">
        <f>ROUND(I252*H252,2)</f>
        <v>0</v>
      </c>
      <c r="K252" s="287"/>
      <c r="L252" s="288"/>
      <c r="M252" s="289" t="s">
        <v>19</v>
      </c>
      <c r="N252" s="290" t="s">
        <v>45</v>
      </c>
      <c r="O252" s="86"/>
      <c r="P252" s="239">
        <f>O252*H252</f>
        <v>0</v>
      </c>
      <c r="Q252" s="239">
        <v>0.00014999999999999999</v>
      </c>
      <c r="R252" s="239">
        <f>Q252*H252</f>
        <v>0.00044999999999999999</v>
      </c>
      <c r="S252" s="239">
        <v>0</v>
      </c>
      <c r="T252" s="240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41" t="s">
        <v>311</v>
      </c>
      <c r="AT252" s="241" t="s">
        <v>251</v>
      </c>
      <c r="AU252" s="241" t="s">
        <v>83</v>
      </c>
      <c r="AY252" s="19" t="s">
        <v>157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9" t="s">
        <v>81</v>
      </c>
      <c r="BK252" s="242">
        <f>ROUND(I252*H252,2)</f>
        <v>0</v>
      </c>
      <c r="BL252" s="19" t="s">
        <v>242</v>
      </c>
      <c r="BM252" s="241" t="s">
        <v>1404</v>
      </c>
    </row>
    <row r="253" s="2" customFormat="1" ht="21.75" customHeight="1">
      <c r="A253" s="40"/>
      <c r="B253" s="41"/>
      <c r="C253" s="229" t="s">
        <v>569</v>
      </c>
      <c r="D253" s="229" t="s">
        <v>160</v>
      </c>
      <c r="E253" s="230" t="s">
        <v>1405</v>
      </c>
      <c r="F253" s="231" t="s">
        <v>1406</v>
      </c>
      <c r="G253" s="232" t="s">
        <v>168</v>
      </c>
      <c r="H253" s="233">
        <v>3</v>
      </c>
      <c r="I253" s="234"/>
      <c r="J253" s="235">
        <f>ROUND(I253*H253,2)</f>
        <v>0</v>
      </c>
      <c r="K253" s="236"/>
      <c r="L253" s="46"/>
      <c r="M253" s="237" t="s">
        <v>19</v>
      </c>
      <c r="N253" s="238" t="s">
        <v>45</v>
      </c>
      <c r="O253" s="86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1" t="s">
        <v>242</v>
      </c>
      <c r="AT253" s="241" t="s">
        <v>160</v>
      </c>
      <c r="AU253" s="241" t="s">
        <v>83</v>
      </c>
      <c r="AY253" s="19" t="s">
        <v>157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9" t="s">
        <v>81</v>
      </c>
      <c r="BK253" s="242">
        <f>ROUND(I253*H253,2)</f>
        <v>0</v>
      </c>
      <c r="BL253" s="19" t="s">
        <v>242</v>
      </c>
      <c r="BM253" s="241" t="s">
        <v>1407</v>
      </c>
    </row>
    <row r="254" s="2" customFormat="1" ht="21.75" customHeight="1">
      <c r="A254" s="40"/>
      <c r="B254" s="41"/>
      <c r="C254" s="280" t="s">
        <v>574</v>
      </c>
      <c r="D254" s="280" t="s">
        <v>251</v>
      </c>
      <c r="E254" s="281" t="s">
        <v>1408</v>
      </c>
      <c r="F254" s="282" t="s">
        <v>1409</v>
      </c>
      <c r="G254" s="283" t="s">
        <v>168</v>
      </c>
      <c r="H254" s="284">
        <v>3</v>
      </c>
      <c r="I254" s="285"/>
      <c r="J254" s="286">
        <f>ROUND(I254*H254,2)</f>
        <v>0</v>
      </c>
      <c r="K254" s="287"/>
      <c r="L254" s="288"/>
      <c r="M254" s="289" t="s">
        <v>19</v>
      </c>
      <c r="N254" s="290" t="s">
        <v>45</v>
      </c>
      <c r="O254" s="86"/>
      <c r="P254" s="239">
        <f>O254*H254</f>
        <v>0</v>
      </c>
      <c r="Q254" s="239">
        <v>0.00123</v>
      </c>
      <c r="R254" s="239">
        <f>Q254*H254</f>
        <v>0.0036899999999999997</v>
      </c>
      <c r="S254" s="239">
        <v>0</v>
      </c>
      <c r="T254" s="24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41" t="s">
        <v>311</v>
      </c>
      <c r="AT254" s="241" t="s">
        <v>251</v>
      </c>
      <c r="AU254" s="241" t="s">
        <v>83</v>
      </c>
      <c r="AY254" s="19" t="s">
        <v>157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9" t="s">
        <v>81</v>
      </c>
      <c r="BK254" s="242">
        <f>ROUND(I254*H254,2)</f>
        <v>0</v>
      </c>
      <c r="BL254" s="19" t="s">
        <v>242</v>
      </c>
      <c r="BM254" s="241" t="s">
        <v>1410</v>
      </c>
    </row>
    <row r="255" s="2" customFormat="1" ht="21.75" customHeight="1">
      <c r="A255" s="40"/>
      <c r="B255" s="41"/>
      <c r="C255" s="229" t="s">
        <v>578</v>
      </c>
      <c r="D255" s="229" t="s">
        <v>160</v>
      </c>
      <c r="E255" s="230" t="s">
        <v>1411</v>
      </c>
      <c r="F255" s="231" t="s">
        <v>1412</v>
      </c>
      <c r="G255" s="232" t="s">
        <v>168</v>
      </c>
      <c r="H255" s="233">
        <v>1</v>
      </c>
      <c r="I255" s="234"/>
      <c r="J255" s="235">
        <f>ROUND(I255*H255,2)</f>
        <v>0</v>
      </c>
      <c r="K255" s="236"/>
      <c r="L255" s="46"/>
      <c r="M255" s="237" t="s">
        <v>19</v>
      </c>
      <c r="N255" s="238" t="s">
        <v>45</v>
      </c>
      <c r="O255" s="86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41" t="s">
        <v>242</v>
      </c>
      <c r="AT255" s="241" t="s">
        <v>160</v>
      </c>
      <c r="AU255" s="241" t="s">
        <v>83</v>
      </c>
      <c r="AY255" s="19" t="s">
        <v>157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9" t="s">
        <v>81</v>
      </c>
      <c r="BK255" s="242">
        <f>ROUND(I255*H255,2)</f>
        <v>0</v>
      </c>
      <c r="BL255" s="19" t="s">
        <v>242</v>
      </c>
      <c r="BM255" s="241" t="s">
        <v>1413</v>
      </c>
    </row>
    <row r="256" s="2" customFormat="1" ht="21.75" customHeight="1">
      <c r="A256" s="40"/>
      <c r="B256" s="41"/>
      <c r="C256" s="229" t="s">
        <v>584</v>
      </c>
      <c r="D256" s="229" t="s">
        <v>160</v>
      </c>
      <c r="E256" s="230" t="s">
        <v>1414</v>
      </c>
      <c r="F256" s="231" t="s">
        <v>1415</v>
      </c>
      <c r="G256" s="232" t="s">
        <v>168</v>
      </c>
      <c r="H256" s="233">
        <v>1</v>
      </c>
      <c r="I256" s="234"/>
      <c r="J256" s="235">
        <f>ROUND(I256*H256,2)</f>
        <v>0</v>
      </c>
      <c r="K256" s="236"/>
      <c r="L256" s="46"/>
      <c r="M256" s="237" t="s">
        <v>19</v>
      </c>
      <c r="N256" s="238" t="s">
        <v>45</v>
      </c>
      <c r="O256" s="86"/>
      <c r="P256" s="239">
        <f>O256*H256</f>
        <v>0</v>
      </c>
      <c r="Q256" s="239">
        <v>8.0000000000000007E-05</v>
      </c>
      <c r="R256" s="239">
        <f>Q256*H256</f>
        <v>8.0000000000000007E-05</v>
      </c>
      <c r="S256" s="239">
        <v>0</v>
      </c>
      <c r="T256" s="240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1" t="s">
        <v>242</v>
      </c>
      <c r="AT256" s="241" t="s">
        <v>160</v>
      </c>
      <c r="AU256" s="241" t="s">
        <v>83</v>
      </c>
      <c r="AY256" s="19" t="s">
        <v>157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9" t="s">
        <v>81</v>
      </c>
      <c r="BK256" s="242">
        <f>ROUND(I256*H256,2)</f>
        <v>0</v>
      </c>
      <c r="BL256" s="19" t="s">
        <v>242</v>
      </c>
      <c r="BM256" s="241" t="s">
        <v>1416</v>
      </c>
    </row>
    <row r="257" s="2" customFormat="1" ht="33" customHeight="1">
      <c r="A257" s="40"/>
      <c r="B257" s="41"/>
      <c r="C257" s="229" t="s">
        <v>588</v>
      </c>
      <c r="D257" s="229" t="s">
        <v>160</v>
      </c>
      <c r="E257" s="230" t="s">
        <v>1417</v>
      </c>
      <c r="F257" s="231" t="s">
        <v>1418</v>
      </c>
      <c r="G257" s="232" t="s">
        <v>168</v>
      </c>
      <c r="H257" s="233">
        <v>1</v>
      </c>
      <c r="I257" s="234"/>
      <c r="J257" s="235">
        <f>ROUND(I257*H257,2)</f>
        <v>0</v>
      </c>
      <c r="K257" s="236"/>
      <c r="L257" s="46"/>
      <c r="M257" s="237" t="s">
        <v>19</v>
      </c>
      <c r="N257" s="238" t="s">
        <v>45</v>
      </c>
      <c r="O257" s="86"/>
      <c r="P257" s="239">
        <f>O257*H257</f>
        <v>0</v>
      </c>
      <c r="Q257" s="239">
        <v>0</v>
      </c>
      <c r="R257" s="239">
        <f>Q257*H257</f>
        <v>0</v>
      </c>
      <c r="S257" s="239">
        <v>0.13100000000000001</v>
      </c>
      <c r="T257" s="240">
        <f>S257*H257</f>
        <v>0.13100000000000001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41" t="s">
        <v>242</v>
      </c>
      <c r="AT257" s="241" t="s">
        <v>160</v>
      </c>
      <c r="AU257" s="241" t="s">
        <v>83</v>
      </c>
      <c r="AY257" s="19" t="s">
        <v>157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9" t="s">
        <v>81</v>
      </c>
      <c r="BK257" s="242">
        <f>ROUND(I257*H257,2)</f>
        <v>0</v>
      </c>
      <c r="BL257" s="19" t="s">
        <v>242</v>
      </c>
      <c r="BM257" s="241" t="s">
        <v>1419</v>
      </c>
    </row>
    <row r="258" s="2" customFormat="1" ht="33" customHeight="1">
      <c r="A258" s="40"/>
      <c r="B258" s="41"/>
      <c r="C258" s="229" t="s">
        <v>592</v>
      </c>
      <c r="D258" s="229" t="s">
        <v>160</v>
      </c>
      <c r="E258" s="230" t="s">
        <v>534</v>
      </c>
      <c r="F258" s="231" t="s">
        <v>1028</v>
      </c>
      <c r="G258" s="232" t="s">
        <v>475</v>
      </c>
      <c r="H258" s="301"/>
      <c r="I258" s="234"/>
      <c r="J258" s="235">
        <f>ROUND(I258*H258,2)</f>
        <v>0</v>
      </c>
      <c r="K258" s="236"/>
      <c r="L258" s="46"/>
      <c r="M258" s="237" t="s">
        <v>19</v>
      </c>
      <c r="N258" s="238" t="s">
        <v>45</v>
      </c>
      <c r="O258" s="86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41" t="s">
        <v>242</v>
      </c>
      <c r="AT258" s="241" t="s">
        <v>160</v>
      </c>
      <c r="AU258" s="241" t="s">
        <v>83</v>
      </c>
      <c r="AY258" s="19" t="s">
        <v>157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9" t="s">
        <v>81</v>
      </c>
      <c r="BK258" s="242">
        <f>ROUND(I258*H258,2)</f>
        <v>0</v>
      </c>
      <c r="BL258" s="19" t="s">
        <v>242</v>
      </c>
      <c r="BM258" s="241" t="s">
        <v>1420</v>
      </c>
    </row>
    <row r="259" s="12" customFormat="1" ht="22.8" customHeight="1">
      <c r="A259" s="12"/>
      <c r="B259" s="213"/>
      <c r="C259" s="214"/>
      <c r="D259" s="215" t="s">
        <v>73</v>
      </c>
      <c r="E259" s="227" t="s">
        <v>1030</v>
      </c>
      <c r="F259" s="227" t="s">
        <v>1031</v>
      </c>
      <c r="G259" s="214"/>
      <c r="H259" s="214"/>
      <c r="I259" s="217"/>
      <c r="J259" s="228">
        <f>BK259</f>
        <v>0</v>
      </c>
      <c r="K259" s="214"/>
      <c r="L259" s="219"/>
      <c r="M259" s="220"/>
      <c r="N259" s="221"/>
      <c r="O259" s="221"/>
      <c r="P259" s="222">
        <f>SUM(P260:P301)</f>
        <v>0</v>
      </c>
      <c r="Q259" s="221"/>
      <c r="R259" s="222">
        <f>SUM(R260:R301)</f>
        <v>0.36531000000000002</v>
      </c>
      <c r="S259" s="221"/>
      <c r="T259" s="223">
        <f>SUM(T260:T301)</f>
        <v>3.9581743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4" t="s">
        <v>83</v>
      </c>
      <c r="AT259" s="225" t="s">
        <v>73</v>
      </c>
      <c r="AU259" s="225" t="s">
        <v>81</v>
      </c>
      <c r="AY259" s="224" t="s">
        <v>157</v>
      </c>
      <c r="BK259" s="226">
        <f>SUM(BK260:BK301)</f>
        <v>0</v>
      </c>
    </row>
    <row r="260" s="2" customFormat="1" ht="21.75" customHeight="1">
      <c r="A260" s="40"/>
      <c r="B260" s="41"/>
      <c r="C260" s="229" t="s">
        <v>596</v>
      </c>
      <c r="D260" s="229" t="s">
        <v>160</v>
      </c>
      <c r="E260" s="230" t="s">
        <v>1421</v>
      </c>
      <c r="F260" s="231" t="s">
        <v>1422</v>
      </c>
      <c r="G260" s="232" t="s">
        <v>174</v>
      </c>
      <c r="H260" s="233">
        <v>40.590000000000003</v>
      </c>
      <c r="I260" s="234"/>
      <c r="J260" s="235">
        <f>ROUND(I260*H260,2)</f>
        <v>0</v>
      </c>
      <c r="K260" s="236"/>
      <c r="L260" s="46"/>
      <c r="M260" s="237" t="s">
        <v>19</v>
      </c>
      <c r="N260" s="238" t="s">
        <v>45</v>
      </c>
      <c r="O260" s="86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41" t="s">
        <v>242</v>
      </c>
      <c r="AT260" s="241" t="s">
        <v>160</v>
      </c>
      <c r="AU260" s="241" t="s">
        <v>83</v>
      </c>
      <c r="AY260" s="19" t="s">
        <v>157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9" t="s">
        <v>81</v>
      </c>
      <c r="BK260" s="242">
        <f>ROUND(I260*H260,2)</f>
        <v>0</v>
      </c>
      <c r="BL260" s="19" t="s">
        <v>242</v>
      </c>
      <c r="BM260" s="241" t="s">
        <v>1423</v>
      </c>
    </row>
    <row r="261" s="2" customFormat="1" ht="33" customHeight="1">
      <c r="A261" s="40"/>
      <c r="B261" s="41"/>
      <c r="C261" s="229" t="s">
        <v>600</v>
      </c>
      <c r="D261" s="229" t="s">
        <v>160</v>
      </c>
      <c r="E261" s="230" t="s">
        <v>1424</v>
      </c>
      <c r="F261" s="231" t="s">
        <v>1425</v>
      </c>
      <c r="G261" s="232" t="s">
        <v>174</v>
      </c>
      <c r="H261" s="233">
        <v>40.590000000000003</v>
      </c>
      <c r="I261" s="234"/>
      <c r="J261" s="235">
        <f>ROUND(I261*H261,2)</f>
        <v>0</v>
      </c>
      <c r="K261" s="236"/>
      <c r="L261" s="46"/>
      <c r="M261" s="237" t="s">
        <v>19</v>
      </c>
      <c r="N261" s="238" t="s">
        <v>45</v>
      </c>
      <c r="O261" s="86"/>
      <c r="P261" s="239">
        <f>O261*H261</f>
        <v>0</v>
      </c>
      <c r="Q261" s="239">
        <v>0.0074999999999999997</v>
      </c>
      <c r="R261" s="239">
        <f>Q261*H261</f>
        <v>0.304425</v>
      </c>
      <c r="S261" s="239">
        <v>0</v>
      </c>
      <c r="T261" s="240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41" t="s">
        <v>242</v>
      </c>
      <c r="AT261" s="241" t="s">
        <v>160</v>
      </c>
      <c r="AU261" s="241" t="s">
        <v>83</v>
      </c>
      <c r="AY261" s="19" t="s">
        <v>157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9" t="s">
        <v>81</v>
      </c>
      <c r="BK261" s="242">
        <f>ROUND(I261*H261,2)</f>
        <v>0</v>
      </c>
      <c r="BL261" s="19" t="s">
        <v>242</v>
      </c>
      <c r="BM261" s="241" t="s">
        <v>1426</v>
      </c>
    </row>
    <row r="262" s="2" customFormat="1" ht="21.75" customHeight="1">
      <c r="A262" s="40"/>
      <c r="B262" s="41"/>
      <c r="C262" s="229" t="s">
        <v>604</v>
      </c>
      <c r="D262" s="229" t="s">
        <v>160</v>
      </c>
      <c r="E262" s="230" t="s">
        <v>1427</v>
      </c>
      <c r="F262" s="231" t="s">
        <v>1428</v>
      </c>
      <c r="G262" s="232" t="s">
        <v>204</v>
      </c>
      <c r="H262" s="233">
        <v>49.600000000000001</v>
      </c>
      <c r="I262" s="234"/>
      <c r="J262" s="235">
        <f>ROUND(I262*H262,2)</f>
        <v>0</v>
      </c>
      <c r="K262" s="236"/>
      <c r="L262" s="46"/>
      <c r="M262" s="237" t="s">
        <v>19</v>
      </c>
      <c r="N262" s="238" t="s">
        <v>45</v>
      </c>
      <c r="O262" s="86"/>
      <c r="P262" s="239">
        <f>O262*H262</f>
        <v>0</v>
      </c>
      <c r="Q262" s="239">
        <v>0</v>
      </c>
      <c r="R262" s="239">
        <f>Q262*H262</f>
        <v>0</v>
      </c>
      <c r="S262" s="239">
        <v>0.01174</v>
      </c>
      <c r="T262" s="240">
        <f>S262*H262</f>
        <v>0.58230400000000004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41" t="s">
        <v>242</v>
      </c>
      <c r="AT262" s="241" t="s">
        <v>160</v>
      </c>
      <c r="AU262" s="241" t="s">
        <v>83</v>
      </c>
      <c r="AY262" s="19" t="s">
        <v>157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9" t="s">
        <v>81</v>
      </c>
      <c r="BK262" s="242">
        <f>ROUND(I262*H262,2)</f>
        <v>0</v>
      </c>
      <c r="BL262" s="19" t="s">
        <v>242</v>
      </c>
      <c r="BM262" s="241" t="s">
        <v>1429</v>
      </c>
    </row>
    <row r="263" s="16" customFormat="1">
      <c r="A263" s="16"/>
      <c r="B263" s="291"/>
      <c r="C263" s="292"/>
      <c r="D263" s="243" t="s">
        <v>176</v>
      </c>
      <c r="E263" s="293" t="s">
        <v>19</v>
      </c>
      <c r="F263" s="294" t="s">
        <v>1150</v>
      </c>
      <c r="G263" s="292"/>
      <c r="H263" s="293" t="s">
        <v>19</v>
      </c>
      <c r="I263" s="295"/>
      <c r="J263" s="292"/>
      <c r="K263" s="292"/>
      <c r="L263" s="296"/>
      <c r="M263" s="297"/>
      <c r="N263" s="298"/>
      <c r="O263" s="298"/>
      <c r="P263" s="298"/>
      <c r="Q263" s="298"/>
      <c r="R263" s="298"/>
      <c r="S263" s="298"/>
      <c r="T263" s="299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300" t="s">
        <v>176</v>
      </c>
      <c r="AU263" s="300" t="s">
        <v>83</v>
      </c>
      <c r="AV263" s="16" t="s">
        <v>81</v>
      </c>
      <c r="AW263" s="16" t="s">
        <v>35</v>
      </c>
      <c r="AX263" s="16" t="s">
        <v>74</v>
      </c>
      <c r="AY263" s="300" t="s">
        <v>157</v>
      </c>
    </row>
    <row r="264" s="13" customFormat="1">
      <c r="A264" s="13"/>
      <c r="B264" s="247"/>
      <c r="C264" s="248"/>
      <c r="D264" s="243" t="s">
        <v>176</v>
      </c>
      <c r="E264" s="249" t="s">
        <v>19</v>
      </c>
      <c r="F264" s="250" t="s">
        <v>1380</v>
      </c>
      <c r="G264" s="248"/>
      <c r="H264" s="251">
        <v>20.800000000000001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7" t="s">
        <v>176</v>
      </c>
      <c r="AU264" s="257" t="s">
        <v>83</v>
      </c>
      <c r="AV264" s="13" t="s">
        <v>83</v>
      </c>
      <c r="AW264" s="13" t="s">
        <v>35</v>
      </c>
      <c r="AX264" s="13" t="s">
        <v>74</v>
      </c>
      <c r="AY264" s="257" t="s">
        <v>157</v>
      </c>
    </row>
    <row r="265" s="16" customFormat="1">
      <c r="A265" s="16"/>
      <c r="B265" s="291"/>
      <c r="C265" s="292"/>
      <c r="D265" s="243" t="s">
        <v>176</v>
      </c>
      <c r="E265" s="293" t="s">
        <v>19</v>
      </c>
      <c r="F265" s="294" t="s">
        <v>1154</v>
      </c>
      <c r="G265" s="292"/>
      <c r="H265" s="293" t="s">
        <v>19</v>
      </c>
      <c r="I265" s="295"/>
      <c r="J265" s="292"/>
      <c r="K265" s="292"/>
      <c r="L265" s="296"/>
      <c r="M265" s="297"/>
      <c r="N265" s="298"/>
      <c r="O265" s="298"/>
      <c r="P265" s="298"/>
      <c r="Q265" s="298"/>
      <c r="R265" s="298"/>
      <c r="S265" s="298"/>
      <c r="T265" s="299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300" t="s">
        <v>176</v>
      </c>
      <c r="AU265" s="300" t="s">
        <v>83</v>
      </c>
      <c r="AV265" s="16" t="s">
        <v>81</v>
      </c>
      <c r="AW265" s="16" t="s">
        <v>35</v>
      </c>
      <c r="AX265" s="16" t="s">
        <v>74</v>
      </c>
      <c r="AY265" s="300" t="s">
        <v>157</v>
      </c>
    </row>
    <row r="266" s="13" customFormat="1">
      <c r="A266" s="13"/>
      <c r="B266" s="247"/>
      <c r="C266" s="248"/>
      <c r="D266" s="243" t="s">
        <v>176</v>
      </c>
      <c r="E266" s="249" t="s">
        <v>19</v>
      </c>
      <c r="F266" s="250" t="s">
        <v>1381</v>
      </c>
      <c r="G266" s="248"/>
      <c r="H266" s="251">
        <v>13.6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176</v>
      </c>
      <c r="AU266" s="257" t="s">
        <v>83</v>
      </c>
      <c r="AV266" s="13" t="s">
        <v>83</v>
      </c>
      <c r="AW266" s="13" t="s">
        <v>35</v>
      </c>
      <c r="AX266" s="13" t="s">
        <v>74</v>
      </c>
      <c r="AY266" s="257" t="s">
        <v>157</v>
      </c>
    </row>
    <row r="267" s="16" customFormat="1">
      <c r="A267" s="16"/>
      <c r="B267" s="291"/>
      <c r="C267" s="292"/>
      <c r="D267" s="243" t="s">
        <v>176</v>
      </c>
      <c r="E267" s="293" t="s">
        <v>19</v>
      </c>
      <c r="F267" s="294" t="s">
        <v>1190</v>
      </c>
      <c r="G267" s="292"/>
      <c r="H267" s="293" t="s">
        <v>19</v>
      </c>
      <c r="I267" s="295"/>
      <c r="J267" s="292"/>
      <c r="K267" s="292"/>
      <c r="L267" s="296"/>
      <c r="M267" s="297"/>
      <c r="N267" s="298"/>
      <c r="O267" s="298"/>
      <c r="P267" s="298"/>
      <c r="Q267" s="298"/>
      <c r="R267" s="298"/>
      <c r="S267" s="298"/>
      <c r="T267" s="299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300" t="s">
        <v>176</v>
      </c>
      <c r="AU267" s="300" t="s">
        <v>83</v>
      </c>
      <c r="AV267" s="16" t="s">
        <v>81</v>
      </c>
      <c r="AW267" s="16" t="s">
        <v>35</v>
      </c>
      <c r="AX267" s="16" t="s">
        <v>74</v>
      </c>
      <c r="AY267" s="300" t="s">
        <v>157</v>
      </c>
    </row>
    <row r="268" s="13" customFormat="1">
      <c r="A268" s="13"/>
      <c r="B268" s="247"/>
      <c r="C268" s="248"/>
      <c r="D268" s="243" t="s">
        <v>176</v>
      </c>
      <c r="E268" s="249" t="s">
        <v>19</v>
      </c>
      <c r="F268" s="250" t="s">
        <v>1430</v>
      </c>
      <c r="G268" s="248"/>
      <c r="H268" s="251">
        <v>7.2000000000000002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7" t="s">
        <v>176</v>
      </c>
      <c r="AU268" s="257" t="s">
        <v>83</v>
      </c>
      <c r="AV268" s="13" t="s">
        <v>83</v>
      </c>
      <c r="AW268" s="13" t="s">
        <v>35</v>
      </c>
      <c r="AX268" s="13" t="s">
        <v>74</v>
      </c>
      <c r="AY268" s="257" t="s">
        <v>157</v>
      </c>
    </row>
    <row r="269" s="16" customFormat="1">
      <c r="A269" s="16"/>
      <c r="B269" s="291"/>
      <c r="C269" s="292"/>
      <c r="D269" s="243" t="s">
        <v>176</v>
      </c>
      <c r="E269" s="293" t="s">
        <v>19</v>
      </c>
      <c r="F269" s="294" t="s">
        <v>1431</v>
      </c>
      <c r="G269" s="292"/>
      <c r="H269" s="293" t="s">
        <v>19</v>
      </c>
      <c r="I269" s="295"/>
      <c r="J269" s="292"/>
      <c r="K269" s="292"/>
      <c r="L269" s="296"/>
      <c r="M269" s="297"/>
      <c r="N269" s="298"/>
      <c r="O269" s="298"/>
      <c r="P269" s="298"/>
      <c r="Q269" s="298"/>
      <c r="R269" s="298"/>
      <c r="S269" s="298"/>
      <c r="T269" s="299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300" t="s">
        <v>176</v>
      </c>
      <c r="AU269" s="300" t="s">
        <v>83</v>
      </c>
      <c r="AV269" s="16" t="s">
        <v>81</v>
      </c>
      <c r="AW269" s="16" t="s">
        <v>35</v>
      </c>
      <c r="AX269" s="16" t="s">
        <v>74</v>
      </c>
      <c r="AY269" s="300" t="s">
        <v>157</v>
      </c>
    </row>
    <row r="270" s="13" customFormat="1">
      <c r="A270" s="13"/>
      <c r="B270" s="247"/>
      <c r="C270" s="248"/>
      <c r="D270" s="243" t="s">
        <v>176</v>
      </c>
      <c r="E270" s="249" t="s">
        <v>19</v>
      </c>
      <c r="F270" s="250" t="s">
        <v>1432</v>
      </c>
      <c r="G270" s="248"/>
      <c r="H270" s="251">
        <v>8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7" t="s">
        <v>176</v>
      </c>
      <c r="AU270" s="257" t="s">
        <v>83</v>
      </c>
      <c r="AV270" s="13" t="s">
        <v>83</v>
      </c>
      <c r="AW270" s="13" t="s">
        <v>35</v>
      </c>
      <c r="AX270" s="13" t="s">
        <v>74</v>
      </c>
      <c r="AY270" s="257" t="s">
        <v>157</v>
      </c>
    </row>
    <row r="271" s="14" customFormat="1">
      <c r="A271" s="14"/>
      <c r="B271" s="258"/>
      <c r="C271" s="259"/>
      <c r="D271" s="243" t="s">
        <v>176</v>
      </c>
      <c r="E271" s="260" t="s">
        <v>19</v>
      </c>
      <c r="F271" s="261" t="s">
        <v>183</v>
      </c>
      <c r="G271" s="259"/>
      <c r="H271" s="262">
        <v>49.600000000000001</v>
      </c>
      <c r="I271" s="263"/>
      <c r="J271" s="259"/>
      <c r="K271" s="259"/>
      <c r="L271" s="264"/>
      <c r="M271" s="265"/>
      <c r="N271" s="266"/>
      <c r="O271" s="266"/>
      <c r="P271" s="266"/>
      <c r="Q271" s="266"/>
      <c r="R271" s="266"/>
      <c r="S271" s="266"/>
      <c r="T271" s="26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8" t="s">
        <v>176</v>
      </c>
      <c r="AU271" s="268" t="s">
        <v>83</v>
      </c>
      <c r="AV271" s="14" t="s">
        <v>164</v>
      </c>
      <c r="AW271" s="14" t="s">
        <v>35</v>
      </c>
      <c r="AX271" s="14" t="s">
        <v>81</v>
      </c>
      <c r="AY271" s="268" t="s">
        <v>157</v>
      </c>
    </row>
    <row r="272" s="2" customFormat="1" ht="21.75" customHeight="1">
      <c r="A272" s="40"/>
      <c r="B272" s="41"/>
      <c r="C272" s="229" t="s">
        <v>608</v>
      </c>
      <c r="D272" s="229" t="s">
        <v>160</v>
      </c>
      <c r="E272" s="230" t="s">
        <v>1032</v>
      </c>
      <c r="F272" s="231" t="s">
        <v>1033</v>
      </c>
      <c r="G272" s="232" t="s">
        <v>204</v>
      </c>
      <c r="H272" s="233">
        <v>49.600000000000001</v>
      </c>
      <c r="I272" s="234"/>
      <c r="J272" s="235">
        <f>ROUND(I272*H272,2)</f>
        <v>0</v>
      </c>
      <c r="K272" s="236"/>
      <c r="L272" s="46"/>
      <c r="M272" s="237" t="s">
        <v>19</v>
      </c>
      <c r="N272" s="238" t="s">
        <v>45</v>
      </c>
      <c r="O272" s="86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41" t="s">
        <v>242</v>
      </c>
      <c r="AT272" s="241" t="s">
        <v>160</v>
      </c>
      <c r="AU272" s="241" t="s">
        <v>83</v>
      </c>
      <c r="AY272" s="19" t="s">
        <v>157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9" t="s">
        <v>81</v>
      </c>
      <c r="BK272" s="242">
        <f>ROUND(I272*H272,2)</f>
        <v>0</v>
      </c>
      <c r="BL272" s="19" t="s">
        <v>242</v>
      </c>
      <c r="BM272" s="241" t="s">
        <v>1433</v>
      </c>
    </row>
    <row r="273" s="16" customFormat="1">
      <c r="A273" s="16"/>
      <c r="B273" s="291"/>
      <c r="C273" s="292"/>
      <c r="D273" s="243" t="s">
        <v>176</v>
      </c>
      <c r="E273" s="293" t="s">
        <v>19</v>
      </c>
      <c r="F273" s="294" t="s">
        <v>1150</v>
      </c>
      <c r="G273" s="292"/>
      <c r="H273" s="293" t="s">
        <v>19</v>
      </c>
      <c r="I273" s="295"/>
      <c r="J273" s="292"/>
      <c r="K273" s="292"/>
      <c r="L273" s="296"/>
      <c r="M273" s="297"/>
      <c r="N273" s="298"/>
      <c r="O273" s="298"/>
      <c r="P273" s="298"/>
      <c r="Q273" s="298"/>
      <c r="R273" s="298"/>
      <c r="S273" s="298"/>
      <c r="T273" s="299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300" t="s">
        <v>176</v>
      </c>
      <c r="AU273" s="300" t="s">
        <v>83</v>
      </c>
      <c r="AV273" s="16" t="s">
        <v>81</v>
      </c>
      <c r="AW273" s="16" t="s">
        <v>35</v>
      </c>
      <c r="AX273" s="16" t="s">
        <v>74</v>
      </c>
      <c r="AY273" s="300" t="s">
        <v>157</v>
      </c>
    </row>
    <row r="274" s="13" customFormat="1">
      <c r="A274" s="13"/>
      <c r="B274" s="247"/>
      <c r="C274" s="248"/>
      <c r="D274" s="243" t="s">
        <v>176</v>
      </c>
      <c r="E274" s="249" t="s">
        <v>19</v>
      </c>
      <c r="F274" s="250" t="s">
        <v>1380</v>
      </c>
      <c r="G274" s="248"/>
      <c r="H274" s="251">
        <v>20.800000000000001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7" t="s">
        <v>176</v>
      </c>
      <c r="AU274" s="257" t="s">
        <v>83</v>
      </c>
      <c r="AV274" s="13" t="s">
        <v>83</v>
      </c>
      <c r="AW274" s="13" t="s">
        <v>35</v>
      </c>
      <c r="AX274" s="13" t="s">
        <v>74</v>
      </c>
      <c r="AY274" s="257" t="s">
        <v>157</v>
      </c>
    </row>
    <row r="275" s="16" customFormat="1">
      <c r="A275" s="16"/>
      <c r="B275" s="291"/>
      <c r="C275" s="292"/>
      <c r="D275" s="243" t="s">
        <v>176</v>
      </c>
      <c r="E275" s="293" t="s">
        <v>19</v>
      </c>
      <c r="F275" s="294" t="s">
        <v>1154</v>
      </c>
      <c r="G275" s="292"/>
      <c r="H275" s="293" t="s">
        <v>19</v>
      </c>
      <c r="I275" s="295"/>
      <c r="J275" s="292"/>
      <c r="K275" s="292"/>
      <c r="L275" s="296"/>
      <c r="M275" s="297"/>
      <c r="N275" s="298"/>
      <c r="O275" s="298"/>
      <c r="P275" s="298"/>
      <c r="Q275" s="298"/>
      <c r="R275" s="298"/>
      <c r="S275" s="298"/>
      <c r="T275" s="299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300" t="s">
        <v>176</v>
      </c>
      <c r="AU275" s="300" t="s">
        <v>83</v>
      </c>
      <c r="AV275" s="16" t="s">
        <v>81</v>
      </c>
      <c r="AW275" s="16" t="s">
        <v>35</v>
      </c>
      <c r="AX275" s="16" t="s">
        <v>74</v>
      </c>
      <c r="AY275" s="300" t="s">
        <v>157</v>
      </c>
    </row>
    <row r="276" s="13" customFormat="1">
      <c r="A276" s="13"/>
      <c r="B276" s="247"/>
      <c r="C276" s="248"/>
      <c r="D276" s="243" t="s">
        <v>176</v>
      </c>
      <c r="E276" s="249" t="s">
        <v>19</v>
      </c>
      <c r="F276" s="250" t="s">
        <v>1381</v>
      </c>
      <c r="G276" s="248"/>
      <c r="H276" s="251">
        <v>13.6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7" t="s">
        <v>176</v>
      </c>
      <c r="AU276" s="257" t="s">
        <v>83</v>
      </c>
      <c r="AV276" s="13" t="s">
        <v>83</v>
      </c>
      <c r="AW276" s="13" t="s">
        <v>35</v>
      </c>
      <c r="AX276" s="13" t="s">
        <v>74</v>
      </c>
      <c r="AY276" s="257" t="s">
        <v>157</v>
      </c>
    </row>
    <row r="277" s="16" customFormat="1">
      <c r="A277" s="16"/>
      <c r="B277" s="291"/>
      <c r="C277" s="292"/>
      <c r="D277" s="243" t="s">
        <v>176</v>
      </c>
      <c r="E277" s="293" t="s">
        <v>19</v>
      </c>
      <c r="F277" s="294" t="s">
        <v>1190</v>
      </c>
      <c r="G277" s="292"/>
      <c r="H277" s="293" t="s">
        <v>19</v>
      </c>
      <c r="I277" s="295"/>
      <c r="J277" s="292"/>
      <c r="K277" s="292"/>
      <c r="L277" s="296"/>
      <c r="M277" s="297"/>
      <c r="N277" s="298"/>
      <c r="O277" s="298"/>
      <c r="P277" s="298"/>
      <c r="Q277" s="298"/>
      <c r="R277" s="298"/>
      <c r="S277" s="298"/>
      <c r="T277" s="299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300" t="s">
        <v>176</v>
      </c>
      <c r="AU277" s="300" t="s">
        <v>83</v>
      </c>
      <c r="AV277" s="16" t="s">
        <v>81</v>
      </c>
      <c r="AW277" s="16" t="s">
        <v>35</v>
      </c>
      <c r="AX277" s="16" t="s">
        <v>74</v>
      </c>
      <c r="AY277" s="300" t="s">
        <v>157</v>
      </c>
    </row>
    <row r="278" s="13" customFormat="1">
      <c r="A278" s="13"/>
      <c r="B278" s="247"/>
      <c r="C278" s="248"/>
      <c r="D278" s="243" t="s">
        <v>176</v>
      </c>
      <c r="E278" s="249" t="s">
        <v>19</v>
      </c>
      <c r="F278" s="250" t="s">
        <v>1430</v>
      </c>
      <c r="G278" s="248"/>
      <c r="H278" s="251">
        <v>7.2000000000000002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7" t="s">
        <v>176</v>
      </c>
      <c r="AU278" s="257" t="s">
        <v>83</v>
      </c>
      <c r="AV278" s="13" t="s">
        <v>83</v>
      </c>
      <c r="AW278" s="13" t="s">
        <v>35</v>
      </c>
      <c r="AX278" s="13" t="s">
        <v>74</v>
      </c>
      <c r="AY278" s="257" t="s">
        <v>157</v>
      </c>
    </row>
    <row r="279" s="16" customFormat="1">
      <c r="A279" s="16"/>
      <c r="B279" s="291"/>
      <c r="C279" s="292"/>
      <c r="D279" s="243" t="s">
        <v>176</v>
      </c>
      <c r="E279" s="293" t="s">
        <v>19</v>
      </c>
      <c r="F279" s="294" t="s">
        <v>1431</v>
      </c>
      <c r="G279" s="292"/>
      <c r="H279" s="293" t="s">
        <v>19</v>
      </c>
      <c r="I279" s="295"/>
      <c r="J279" s="292"/>
      <c r="K279" s="292"/>
      <c r="L279" s="296"/>
      <c r="M279" s="297"/>
      <c r="N279" s="298"/>
      <c r="O279" s="298"/>
      <c r="P279" s="298"/>
      <c r="Q279" s="298"/>
      <c r="R279" s="298"/>
      <c r="S279" s="298"/>
      <c r="T279" s="299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300" t="s">
        <v>176</v>
      </c>
      <c r="AU279" s="300" t="s">
        <v>83</v>
      </c>
      <c r="AV279" s="16" t="s">
        <v>81</v>
      </c>
      <c r="AW279" s="16" t="s">
        <v>35</v>
      </c>
      <c r="AX279" s="16" t="s">
        <v>74</v>
      </c>
      <c r="AY279" s="300" t="s">
        <v>157</v>
      </c>
    </row>
    <row r="280" s="13" customFormat="1">
      <c r="A280" s="13"/>
      <c r="B280" s="247"/>
      <c r="C280" s="248"/>
      <c r="D280" s="243" t="s">
        <v>176</v>
      </c>
      <c r="E280" s="249" t="s">
        <v>19</v>
      </c>
      <c r="F280" s="250" t="s">
        <v>1432</v>
      </c>
      <c r="G280" s="248"/>
      <c r="H280" s="251">
        <v>8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7" t="s">
        <v>176</v>
      </c>
      <c r="AU280" s="257" t="s">
        <v>83</v>
      </c>
      <c r="AV280" s="13" t="s">
        <v>83</v>
      </c>
      <c r="AW280" s="13" t="s">
        <v>35</v>
      </c>
      <c r="AX280" s="13" t="s">
        <v>74</v>
      </c>
      <c r="AY280" s="257" t="s">
        <v>157</v>
      </c>
    </row>
    <row r="281" s="14" customFormat="1">
      <c r="A281" s="14"/>
      <c r="B281" s="258"/>
      <c r="C281" s="259"/>
      <c r="D281" s="243" t="s">
        <v>176</v>
      </c>
      <c r="E281" s="260" t="s">
        <v>19</v>
      </c>
      <c r="F281" s="261" t="s">
        <v>183</v>
      </c>
      <c r="G281" s="259"/>
      <c r="H281" s="262">
        <v>49.600000000000001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8" t="s">
        <v>176</v>
      </c>
      <c r="AU281" s="268" t="s">
        <v>83</v>
      </c>
      <c r="AV281" s="14" t="s">
        <v>164</v>
      </c>
      <c r="AW281" s="14" t="s">
        <v>35</v>
      </c>
      <c r="AX281" s="14" t="s">
        <v>81</v>
      </c>
      <c r="AY281" s="268" t="s">
        <v>157</v>
      </c>
    </row>
    <row r="282" s="2" customFormat="1" ht="21.75" customHeight="1">
      <c r="A282" s="40"/>
      <c r="B282" s="41"/>
      <c r="C282" s="280" t="s">
        <v>614</v>
      </c>
      <c r="D282" s="280" t="s">
        <v>251</v>
      </c>
      <c r="E282" s="281" t="s">
        <v>1035</v>
      </c>
      <c r="F282" s="282" t="s">
        <v>1036</v>
      </c>
      <c r="G282" s="283" t="s">
        <v>168</v>
      </c>
      <c r="H282" s="284">
        <v>166</v>
      </c>
      <c r="I282" s="285"/>
      <c r="J282" s="286">
        <f>ROUND(I282*H282,2)</f>
        <v>0</v>
      </c>
      <c r="K282" s="287"/>
      <c r="L282" s="288"/>
      <c r="M282" s="289" t="s">
        <v>19</v>
      </c>
      <c r="N282" s="290" t="s">
        <v>45</v>
      </c>
      <c r="O282" s="86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41" t="s">
        <v>311</v>
      </c>
      <c r="AT282" s="241" t="s">
        <v>251</v>
      </c>
      <c r="AU282" s="241" t="s">
        <v>83</v>
      </c>
      <c r="AY282" s="19" t="s">
        <v>157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9" t="s">
        <v>81</v>
      </c>
      <c r="BK282" s="242">
        <f>ROUND(I282*H282,2)</f>
        <v>0</v>
      </c>
      <c r="BL282" s="19" t="s">
        <v>242</v>
      </c>
      <c r="BM282" s="241" t="s">
        <v>1434</v>
      </c>
    </row>
    <row r="283" s="2" customFormat="1">
      <c r="A283" s="40"/>
      <c r="B283" s="41"/>
      <c r="C283" s="42"/>
      <c r="D283" s="243" t="s">
        <v>170</v>
      </c>
      <c r="E283" s="42"/>
      <c r="F283" s="244" t="s">
        <v>1038</v>
      </c>
      <c r="G283" s="42"/>
      <c r="H283" s="42"/>
      <c r="I283" s="148"/>
      <c r="J283" s="42"/>
      <c r="K283" s="42"/>
      <c r="L283" s="46"/>
      <c r="M283" s="245"/>
      <c r="N283" s="246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170</v>
      </c>
      <c r="AU283" s="19" t="s">
        <v>83</v>
      </c>
    </row>
    <row r="284" s="13" customFormat="1">
      <c r="A284" s="13"/>
      <c r="B284" s="247"/>
      <c r="C284" s="248"/>
      <c r="D284" s="243" t="s">
        <v>176</v>
      </c>
      <c r="E284" s="249" t="s">
        <v>19</v>
      </c>
      <c r="F284" s="250" t="s">
        <v>1435</v>
      </c>
      <c r="G284" s="248"/>
      <c r="H284" s="251">
        <v>165.333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7" t="s">
        <v>176</v>
      </c>
      <c r="AU284" s="257" t="s">
        <v>83</v>
      </c>
      <c r="AV284" s="13" t="s">
        <v>83</v>
      </c>
      <c r="AW284" s="13" t="s">
        <v>35</v>
      </c>
      <c r="AX284" s="13" t="s">
        <v>74</v>
      </c>
      <c r="AY284" s="257" t="s">
        <v>157</v>
      </c>
    </row>
    <row r="285" s="13" customFormat="1">
      <c r="A285" s="13"/>
      <c r="B285" s="247"/>
      <c r="C285" s="248"/>
      <c r="D285" s="243" t="s">
        <v>176</v>
      </c>
      <c r="E285" s="249" t="s">
        <v>19</v>
      </c>
      <c r="F285" s="250" t="s">
        <v>1436</v>
      </c>
      <c r="G285" s="248"/>
      <c r="H285" s="251">
        <v>166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7" t="s">
        <v>176</v>
      </c>
      <c r="AU285" s="257" t="s">
        <v>83</v>
      </c>
      <c r="AV285" s="13" t="s">
        <v>83</v>
      </c>
      <c r="AW285" s="13" t="s">
        <v>35</v>
      </c>
      <c r="AX285" s="13" t="s">
        <v>81</v>
      </c>
      <c r="AY285" s="257" t="s">
        <v>157</v>
      </c>
    </row>
    <row r="286" s="2" customFormat="1" ht="21.75" customHeight="1">
      <c r="A286" s="40"/>
      <c r="B286" s="41"/>
      <c r="C286" s="229" t="s">
        <v>621</v>
      </c>
      <c r="D286" s="229" t="s">
        <v>160</v>
      </c>
      <c r="E286" s="230" t="s">
        <v>1437</v>
      </c>
      <c r="F286" s="231" t="s">
        <v>1438</v>
      </c>
      <c r="G286" s="232" t="s">
        <v>174</v>
      </c>
      <c r="H286" s="233">
        <v>40.590000000000003</v>
      </c>
      <c r="I286" s="234"/>
      <c r="J286" s="235">
        <f>ROUND(I286*H286,2)</f>
        <v>0</v>
      </c>
      <c r="K286" s="236"/>
      <c r="L286" s="46"/>
      <c r="M286" s="237" t="s">
        <v>19</v>
      </c>
      <c r="N286" s="238" t="s">
        <v>45</v>
      </c>
      <c r="O286" s="86"/>
      <c r="P286" s="239">
        <f>O286*H286</f>
        <v>0</v>
      </c>
      <c r="Q286" s="239">
        <v>0</v>
      </c>
      <c r="R286" s="239">
        <f>Q286*H286</f>
        <v>0</v>
      </c>
      <c r="S286" s="239">
        <v>0.083169999999999994</v>
      </c>
      <c r="T286" s="240">
        <f>S286*H286</f>
        <v>3.3758702999999999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1" t="s">
        <v>242</v>
      </c>
      <c r="AT286" s="241" t="s">
        <v>160</v>
      </c>
      <c r="AU286" s="241" t="s">
        <v>83</v>
      </c>
      <c r="AY286" s="19" t="s">
        <v>157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9" t="s">
        <v>81</v>
      </c>
      <c r="BK286" s="242">
        <f>ROUND(I286*H286,2)</f>
        <v>0</v>
      </c>
      <c r="BL286" s="19" t="s">
        <v>242</v>
      </c>
      <c r="BM286" s="241" t="s">
        <v>1439</v>
      </c>
    </row>
    <row r="287" s="2" customFormat="1" ht="21.75" customHeight="1">
      <c r="A287" s="40"/>
      <c r="B287" s="41"/>
      <c r="C287" s="229" t="s">
        <v>625</v>
      </c>
      <c r="D287" s="229" t="s">
        <v>160</v>
      </c>
      <c r="E287" s="230" t="s">
        <v>1040</v>
      </c>
      <c r="F287" s="231" t="s">
        <v>1041</v>
      </c>
      <c r="G287" s="232" t="s">
        <v>174</v>
      </c>
      <c r="H287" s="233">
        <v>40.590000000000003</v>
      </c>
      <c r="I287" s="234"/>
      <c r="J287" s="235">
        <f>ROUND(I287*H287,2)</f>
        <v>0</v>
      </c>
      <c r="K287" s="236"/>
      <c r="L287" s="46"/>
      <c r="M287" s="237" t="s">
        <v>19</v>
      </c>
      <c r="N287" s="238" t="s">
        <v>45</v>
      </c>
      <c r="O287" s="86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41" t="s">
        <v>242</v>
      </c>
      <c r="AT287" s="241" t="s">
        <v>160</v>
      </c>
      <c r="AU287" s="241" t="s">
        <v>83</v>
      </c>
      <c r="AY287" s="19" t="s">
        <v>157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9" t="s">
        <v>81</v>
      </c>
      <c r="BK287" s="242">
        <f>ROUND(I287*H287,2)</f>
        <v>0</v>
      </c>
      <c r="BL287" s="19" t="s">
        <v>242</v>
      </c>
      <c r="BM287" s="241" t="s">
        <v>1440</v>
      </c>
    </row>
    <row r="288" s="16" customFormat="1">
      <c r="A288" s="16"/>
      <c r="B288" s="291"/>
      <c r="C288" s="292"/>
      <c r="D288" s="243" t="s">
        <v>176</v>
      </c>
      <c r="E288" s="293" t="s">
        <v>19</v>
      </c>
      <c r="F288" s="294" t="s">
        <v>1150</v>
      </c>
      <c r="G288" s="292"/>
      <c r="H288" s="293" t="s">
        <v>19</v>
      </c>
      <c r="I288" s="295"/>
      <c r="J288" s="292"/>
      <c r="K288" s="292"/>
      <c r="L288" s="296"/>
      <c r="M288" s="297"/>
      <c r="N288" s="298"/>
      <c r="O288" s="298"/>
      <c r="P288" s="298"/>
      <c r="Q288" s="298"/>
      <c r="R288" s="298"/>
      <c r="S288" s="298"/>
      <c r="T288" s="299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300" t="s">
        <v>176</v>
      </c>
      <c r="AU288" s="300" t="s">
        <v>83</v>
      </c>
      <c r="AV288" s="16" t="s">
        <v>81</v>
      </c>
      <c r="AW288" s="16" t="s">
        <v>35</v>
      </c>
      <c r="AX288" s="16" t="s">
        <v>74</v>
      </c>
      <c r="AY288" s="300" t="s">
        <v>157</v>
      </c>
    </row>
    <row r="289" s="13" customFormat="1">
      <c r="A289" s="13"/>
      <c r="B289" s="247"/>
      <c r="C289" s="248"/>
      <c r="D289" s="243" t="s">
        <v>176</v>
      </c>
      <c r="E289" s="249" t="s">
        <v>19</v>
      </c>
      <c r="F289" s="250" t="s">
        <v>1441</v>
      </c>
      <c r="G289" s="248"/>
      <c r="H289" s="251">
        <v>23.43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7" t="s">
        <v>176</v>
      </c>
      <c r="AU289" s="257" t="s">
        <v>83</v>
      </c>
      <c r="AV289" s="13" t="s">
        <v>83</v>
      </c>
      <c r="AW289" s="13" t="s">
        <v>35</v>
      </c>
      <c r="AX289" s="13" t="s">
        <v>74</v>
      </c>
      <c r="AY289" s="257" t="s">
        <v>157</v>
      </c>
    </row>
    <row r="290" s="16" customFormat="1">
      <c r="A290" s="16"/>
      <c r="B290" s="291"/>
      <c r="C290" s="292"/>
      <c r="D290" s="243" t="s">
        <v>176</v>
      </c>
      <c r="E290" s="293" t="s">
        <v>19</v>
      </c>
      <c r="F290" s="294" t="s">
        <v>1154</v>
      </c>
      <c r="G290" s="292"/>
      <c r="H290" s="293" t="s">
        <v>19</v>
      </c>
      <c r="I290" s="295"/>
      <c r="J290" s="292"/>
      <c r="K290" s="292"/>
      <c r="L290" s="296"/>
      <c r="M290" s="297"/>
      <c r="N290" s="298"/>
      <c r="O290" s="298"/>
      <c r="P290" s="298"/>
      <c r="Q290" s="298"/>
      <c r="R290" s="298"/>
      <c r="S290" s="298"/>
      <c r="T290" s="299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300" t="s">
        <v>176</v>
      </c>
      <c r="AU290" s="300" t="s">
        <v>83</v>
      </c>
      <c r="AV290" s="16" t="s">
        <v>81</v>
      </c>
      <c r="AW290" s="16" t="s">
        <v>35</v>
      </c>
      <c r="AX290" s="16" t="s">
        <v>74</v>
      </c>
      <c r="AY290" s="300" t="s">
        <v>157</v>
      </c>
    </row>
    <row r="291" s="13" customFormat="1">
      <c r="A291" s="13"/>
      <c r="B291" s="247"/>
      <c r="C291" s="248"/>
      <c r="D291" s="243" t="s">
        <v>176</v>
      </c>
      <c r="E291" s="249" t="s">
        <v>19</v>
      </c>
      <c r="F291" s="250" t="s">
        <v>1442</v>
      </c>
      <c r="G291" s="248"/>
      <c r="H291" s="251">
        <v>11.199999999999999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7" t="s">
        <v>176</v>
      </c>
      <c r="AU291" s="257" t="s">
        <v>83</v>
      </c>
      <c r="AV291" s="13" t="s">
        <v>83</v>
      </c>
      <c r="AW291" s="13" t="s">
        <v>35</v>
      </c>
      <c r="AX291" s="13" t="s">
        <v>74</v>
      </c>
      <c r="AY291" s="257" t="s">
        <v>157</v>
      </c>
    </row>
    <row r="292" s="16" customFormat="1">
      <c r="A292" s="16"/>
      <c r="B292" s="291"/>
      <c r="C292" s="292"/>
      <c r="D292" s="243" t="s">
        <v>176</v>
      </c>
      <c r="E292" s="293" t="s">
        <v>19</v>
      </c>
      <c r="F292" s="294" t="s">
        <v>1190</v>
      </c>
      <c r="G292" s="292"/>
      <c r="H292" s="293" t="s">
        <v>19</v>
      </c>
      <c r="I292" s="295"/>
      <c r="J292" s="292"/>
      <c r="K292" s="292"/>
      <c r="L292" s="296"/>
      <c r="M292" s="297"/>
      <c r="N292" s="298"/>
      <c r="O292" s="298"/>
      <c r="P292" s="298"/>
      <c r="Q292" s="298"/>
      <c r="R292" s="298"/>
      <c r="S292" s="298"/>
      <c r="T292" s="299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300" t="s">
        <v>176</v>
      </c>
      <c r="AU292" s="300" t="s">
        <v>83</v>
      </c>
      <c r="AV292" s="16" t="s">
        <v>81</v>
      </c>
      <c r="AW292" s="16" t="s">
        <v>35</v>
      </c>
      <c r="AX292" s="16" t="s">
        <v>74</v>
      </c>
      <c r="AY292" s="300" t="s">
        <v>157</v>
      </c>
    </row>
    <row r="293" s="13" customFormat="1">
      <c r="A293" s="13"/>
      <c r="B293" s="247"/>
      <c r="C293" s="248"/>
      <c r="D293" s="243" t="s">
        <v>176</v>
      </c>
      <c r="E293" s="249" t="s">
        <v>19</v>
      </c>
      <c r="F293" s="250" t="s">
        <v>1205</v>
      </c>
      <c r="G293" s="248"/>
      <c r="H293" s="251">
        <v>2.6000000000000001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7" t="s">
        <v>176</v>
      </c>
      <c r="AU293" s="257" t="s">
        <v>83</v>
      </c>
      <c r="AV293" s="13" t="s">
        <v>83</v>
      </c>
      <c r="AW293" s="13" t="s">
        <v>35</v>
      </c>
      <c r="AX293" s="13" t="s">
        <v>74</v>
      </c>
      <c r="AY293" s="257" t="s">
        <v>157</v>
      </c>
    </row>
    <row r="294" s="16" customFormat="1">
      <c r="A294" s="16"/>
      <c r="B294" s="291"/>
      <c r="C294" s="292"/>
      <c r="D294" s="243" t="s">
        <v>176</v>
      </c>
      <c r="E294" s="293" t="s">
        <v>19</v>
      </c>
      <c r="F294" s="294" t="s">
        <v>1431</v>
      </c>
      <c r="G294" s="292"/>
      <c r="H294" s="293" t="s">
        <v>19</v>
      </c>
      <c r="I294" s="295"/>
      <c r="J294" s="292"/>
      <c r="K294" s="292"/>
      <c r="L294" s="296"/>
      <c r="M294" s="297"/>
      <c r="N294" s="298"/>
      <c r="O294" s="298"/>
      <c r="P294" s="298"/>
      <c r="Q294" s="298"/>
      <c r="R294" s="298"/>
      <c r="S294" s="298"/>
      <c r="T294" s="299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300" t="s">
        <v>176</v>
      </c>
      <c r="AU294" s="300" t="s">
        <v>83</v>
      </c>
      <c r="AV294" s="16" t="s">
        <v>81</v>
      </c>
      <c r="AW294" s="16" t="s">
        <v>35</v>
      </c>
      <c r="AX294" s="16" t="s">
        <v>74</v>
      </c>
      <c r="AY294" s="300" t="s">
        <v>157</v>
      </c>
    </row>
    <row r="295" s="13" customFormat="1">
      <c r="A295" s="13"/>
      <c r="B295" s="247"/>
      <c r="C295" s="248"/>
      <c r="D295" s="243" t="s">
        <v>176</v>
      </c>
      <c r="E295" s="249" t="s">
        <v>19</v>
      </c>
      <c r="F295" s="250" t="s">
        <v>1443</v>
      </c>
      <c r="G295" s="248"/>
      <c r="H295" s="251">
        <v>3.3599999999999999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7" t="s">
        <v>176</v>
      </c>
      <c r="AU295" s="257" t="s">
        <v>83</v>
      </c>
      <c r="AV295" s="13" t="s">
        <v>83</v>
      </c>
      <c r="AW295" s="13" t="s">
        <v>35</v>
      </c>
      <c r="AX295" s="13" t="s">
        <v>74</v>
      </c>
      <c r="AY295" s="257" t="s">
        <v>157</v>
      </c>
    </row>
    <row r="296" s="14" customFormat="1">
      <c r="A296" s="14"/>
      <c r="B296" s="258"/>
      <c r="C296" s="259"/>
      <c r="D296" s="243" t="s">
        <v>176</v>
      </c>
      <c r="E296" s="260" t="s">
        <v>19</v>
      </c>
      <c r="F296" s="261" t="s">
        <v>183</v>
      </c>
      <c r="G296" s="259"/>
      <c r="H296" s="262">
        <v>40.589999999999996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8" t="s">
        <v>176</v>
      </c>
      <c r="AU296" s="268" t="s">
        <v>83</v>
      </c>
      <c r="AV296" s="14" t="s">
        <v>164</v>
      </c>
      <c r="AW296" s="14" t="s">
        <v>35</v>
      </c>
      <c r="AX296" s="14" t="s">
        <v>81</v>
      </c>
      <c r="AY296" s="268" t="s">
        <v>157</v>
      </c>
    </row>
    <row r="297" s="2" customFormat="1" ht="33" customHeight="1">
      <c r="A297" s="40"/>
      <c r="B297" s="41"/>
      <c r="C297" s="280" t="s">
        <v>631</v>
      </c>
      <c r="D297" s="280" t="s">
        <v>251</v>
      </c>
      <c r="E297" s="281" t="s">
        <v>1043</v>
      </c>
      <c r="F297" s="282" t="s">
        <v>1044</v>
      </c>
      <c r="G297" s="283" t="s">
        <v>174</v>
      </c>
      <c r="H297" s="284">
        <v>46.679000000000002</v>
      </c>
      <c r="I297" s="285"/>
      <c r="J297" s="286">
        <f>ROUND(I297*H297,2)</f>
        <v>0</v>
      </c>
      <c r="K297" s="287"/>
      <c r="L297" s="288"/>
      <c r="M297" s="289" t="s">
        <v>19</v>
      </c>
      <c r="N297" s="290" t="s">
        <v>45</v>
      </c>
      <c r="O297" s="86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41" t="s">
        <v>311</v>
      </c>
      <c r="AT297" s="241" t="s">
        <v>251</v>
      </c>
      <c r="AU297" s="241" t="s">
        <v>83</v>
      </c>
      <c r="AY297" s="19" t="s">
        <v>157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9" t="s">
        <v>81</v>
      </c>
      <c r="BK297" s="242">
        <f>ROUND(I297*H297,2)</f>
        <v>0</v>
      </c>
      <c r="BL297" s="19" t="s">
        <v>242</v>
      </c>
      <c r="BM297" s="241" t="s">
        <v>1444</v>
      </c>
    </row>
    <row r="298" s="13" customFormat="1">
      <c r="A298" s="13"/>
      <c r="B298" s="247"/>
      <c r="C298" s="248"/>
      <c r="D298" s="243" t="s">
        <v>176</v>
      </c>
      <c r="E298" s="248"/>
      <c r="F298" s="250" t="s">
        <v>1445</v>
      </c>
      <c r="G298" s="248"/>
      <c r="H298" s="251">
        <v>46.679000000000002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176</v>
      </c>
      <c r="AU298" s="257" t="s">
        <v>83</v>
      </c>
      <c r="AV298" s="13" t="s">
        <v>83</v>
      </c>
      <c r="AW298" s="13" t="s">
        <v>4</v>
      </c>
      <c r="AX298" s="13" t="s">
        <v>81</v>
      </c>
      <c r="AY298" s="257" t="s">
        <v>157</v>
      </c>
    </row>
    <row r="299" s="2" customFormat="1" ht="16.5" customHeight="1">
      <c r="A299" s="40"/>
      <c r="B299" s="41"/>
      <c r="C299" s="229" t="s">
        <v>635</v>
      </c>
      <c r="D299" s="229" t="s">
        <v>160</v>
      </c>
      <c r="E299" s="230" t="s">
        <v>1046</v>
      </c>
      <c r="F299" s="231" t="s">
        <v>1047</v>
      </c>
      <c r="G299" s="232" t="s">
        <v>174</v>
      </c>
      <c r="H299" s="233">
        <v>40.590000000000003</v>
      </c>
      <c r="I299" s="234"/>
      <c r="J299" s="235">
        <f>ROUND(I299*H299,2)</f>
        <v>0</v>
      </c>
      <c r="K299" s="236"/>
      <c r="L299" s="46"/>
      <c r="M299" s="237" t="s">
        <v>19</v>
      </c>
      <c r="N299" s="238" t="s">
        <v>45</v>
      </c>
      <c r="O299" s="86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41" t="s">
        <v>242</v>
      </c>
      <c r="AT299" s="241" t="s">
        <v>160</v>
      </c>
      <c r="AU299" s="241" t="s">
        <v>83</v>
      </c>
      <c r="AY299" s="19" t="s">
        <v>157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9" t="s">
        <v>81</v>
      </c>
      <c r="BK299" s="242">
        <f>ROUND(I299*H299,2)</f>
        <v>0</v>
      </c>
      <c r="BL299" s="19" t="s">
        <v>242</v>
      </c>
      <c r="BM299" s="241" t="s">
        <v>1446</v>
      </c>
    </row>
    <row r="300" s="2" customFormat="1" ht="21.75" customHeight="1">
      <c r="A300" s="40"/>
      <c r="B300" s="41"/>
      <c r="C300" s="229" t="s">
        <v>640</v>
      </c>
      <c r="D300" s="229" t="s">
        <v>160</v>
      </c>
      <c r="E300" s="230" t="s">
        <v>1447</v>
      </c>
      <c r="F300" s="231" t="s">
        <v>1448</v>
      </c>
      <c r="G300" s="232" t="s">
        <v>174</v>
      </c>
      <c r="H300" s="233">
        <v>40.590000000000003</v>
      </c>
      <c r="I300" s="234"/>
      <c r="J300" s="235">
        <f>ROUND(I300*H300,2)</f>
        <v>0</v>
      </c>
      <c r="K300" s="236"/>
      <c r="L300" s="46"/>
      <c r="M300" s="237" t="s">
        <v>19</v>
      </c>
      <c r="N300" s="238" t="s">
        <v>45</v>
      </c>
      <c r="O300" s="86"/>
      <c r="P300" s="239">
        <f>O300*H300</f>
        <v>0</v>
      </c>
      <c r="Q300" s="239">
        <v>0.0015</v>
      </c>
      <c r="R300" s="239">
        <f>Q300*H300</f>
        <v>0.060885000000000009</v>
      </c>
      <c r="S300" s="239">
        <v>0</v>
      </c>
      <c r="T300" s="24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41" t="s">
        <v>242</v>
      </c>
      <c r="AT300" s="241" t="s">
        <v>160</v>
      </c>
      <c r="AU300" s="241" t="s">
        <v>83</v>
      </c>
      <c r="AY300" s="19" t="s">
        <v>157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9" t="s">
        <v>81</v>
      </c>
      <c r="BK300" s="242">
        <f>ROUND(I300*H300,2)</f>
        <v>0</v>
      </c>
      <c r="BL300" s="19" t="s">
        <v>242</v>
      </c>
      <c r="BM300" s="241" t="s">
        <v>1449</v>
      </c>
    </row>
    <row r="301" s="2" customFormat="1" ht="33" customHeight="1">
      <c r="A301" s="40"/>
      <c r="B301" s="41"/>
      <c r="C301" s="229" t="s">
        <v>645</v>
      </c>
      <c r="D301" s="229" t="s">
        <v>160</v>
      </c>
      <c r="E301" s="230" t="s">
        <v>1055</v>
      </c>
      <c r="F301" s="231" t="s">
        <v>1056</v>
      </c>
      <c r="G301" s="232" t="s">
        <v>475</v>
      </c>
      <c r="H301" s="301"/>
      <c r="I301" s="234"/>
      <c r="J301" s="235">
        <f>ROUND(I301*H301,2)</f>
        <v>0</v>
      </c>
      <c r="K301" s="236"/>
      <c r="L301" s="46"/>
      <c r="M301" s="237" t="s">
        <v>19</v>
      </c>
      <c r="N301" s="238" t="s">
        <v>45</v>
      </c>
      <c r="O301" s="86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41" t="s">
        <v>242</v>
      </c>
      <c r="AT301" s="241" t="s">
        <v>160</v>
      </c>
      <c r="AU301" s="241" t="s">
        <v>83</v>
      </c>
      <c r="AY301" s="19" t="s">
        <v>157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9" t="s">
        <v>81</v>
      </c>
      <c r="BK301" s="242">
        <f>ROUND(I301*H301,2)</f>
        <v>0</v>
      </c>
      <c r="BL301" s="19" t="s">
        <v>242</v>
      </c>
      <c r="BM301" s="241" t="s">
        <v>1450</v>
      </c>
    </row>
    <row r="302" s="12" customFormat="1" ht="22.8" customHeight="1">
      <c r="A302" s="12"/>
      <c r="B302" s="213"/>
      <c r="C302" s="214"/>
      <c r="D302" s="215" t="s">
        <v>73</v>
      </c>
      <c r="E302" s="227" t="s">
        <v>1451</v>
      </c>
      <c r="F302" s="227" t="s">
        <v>1452</v>
      </c>
      <c r="G302" s="214"/>
      <c r="H302" s="214"/>
      <c r="I302" s="217"/>
      <c r="J302" s="228">
        <f>BK302</f>
        <v>0</v>
      </c>
      <c r="K302" s="214"/>
      <c r="L302" s="219"/>
      <c r="M302" s="220"/>
      <c r="N302" s="221"/>
      <c r="O302" s="221"/>
      <c r="P302" s="222">
        <f>SUM(P303:P314)</f>
        <v>0</v>
      </c>
      <c r="Q302" s="221"/>
      <c r="R302" s="222">
        <f>SUM(R303:R314)</f>
        <v>0.41011599999999998</v>
      </c>
      <c r="S302" s="221"/>
      <c r="T302" s="223">
        <f>SUM(T303:T314)</f>
        <v>0.2445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4" t="s">
        <v>83</v>
      </c>
      <c r="AT302" s="225" t="s">
        <v>73</v>
      </c>
      <c r="AU302" s="225" t="s">
        <v>81</v>
      </c>
      <c r="AY302" s="224" t="s">
        <v>157</v>
      </c>
      <c r="BK302" s="226">
        <f>SUM(BK303:BK314)</f>
        <v>0</v>
      </c>
    </row>
    <row r="303" s="2" customFormat="1" ht="21.75" customHeight="1">
      <c r="A303" s="40"/>
      <c r="B303" s="41"/>
      <c r="C303" s="229" t="s">
        <v>649</v>
      </c>
      <c r="D303" s="229" t="s">
        <v>160</v>
      </c>
      <c r="E303" s="230" t="s">
        <v>1453</v>
      </c>
      <c r="F303" s="231" t="s">
        <v>1454</v>
      </c>
      <c r="G303" s="232" t="s">
        <v>174</v>
      </c>
      <c r="H303" s="233">
        <v>19.399999999999999</v>
      </c>
      <c r="I303" s="234"/>
      <c r="J303" s="235">
        <f>ROUND(I303*H303,2)</f>
        <v>0</v>
      </c>
      <c r="K303" s="236"/>
      <c r="L303" s="46"/>
      <c r="M303" s="237" t="s">
        <v>19</v>
      </c>
      <c r="N303" s="238" t="s">
        <v>45</v>
      </c>
      <c r="O303" s="86"/>
      <c r="P303" s="239">
        <f>O303*H303</f>
        <v>0</v>
      </c>
      <c r="Q303" s="239">
        <v>0.00029999999999999997</v>
      </c>
      <c r="R303" s="239">
        <f>Q303*H303</f>
        <v>0.0058199999999999988</v>
      </c>
      <c r="S303" s="239">
        <v>0</v>
      </c>
      <c r="T303" s="24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41" t="s">
        <v>242</v>
      </c>
      <c r="AT303" s="241" t="s">
        <v>160</v>
      </c>
      <c r="AU303" s="241" t="s">
        <v>83</v>
      </c>
      <c r="AY303" s="19" t="s">
        <v>157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9" t="s">
        <v>81</v>
      </c>
      <c r="BK303" s="242">
        <f>ROUND(I303*H303,2)</f>
        <v>0</v>
      </c>
      <c r="BL303" s="19" t="s">
        <v>242</v>
      </c>
      <c r="BM303" s="241" t="s">
        <v>1455</v>
      </c>
    </row>
    <row r="304" s="2" customFormat="1" ht="21.75" customHeight="1">
      <c r="A304" s="40"/>
      <c r="B304" s="41"/>
      <c r="C304" s="229" t="s">
        <v>1456</v>
      </c>
      <c r="D304" s="229" t="s">
        <v>160</v>
      </c>
      <c r="E304" s="230" t="s">
        <v>1457</v>
      </c>
      <c r="F304" s="231" t="s">
        <v>1458</v>
      </c>
      <c r="G304" s="232" t="s">
        <v>174</v>
      </c>
      <c r="H304" s="233">
        <v>3</v>
      </c>
      <c r="I304" s="234"/>
      <c r="J304" s="235">
        <f>ROUND(I304*H304,2)</f>
        <v>0</v>
      </c>
      <c r="K304" s="236"/>
      <c r="L304" s="46"/>
      <c r="M304" s="237" t="s">
        <v>19</v>
      </c>
      <c r="N304" s="238" t="s">
        <v>45</v>
      </c>
      <c r="O304" s="86"/>
      <c r="P304" s="239">
        <f>O304*H304</f>
        <v>0</v>
      </c>
      <c r="Q304" s="239">
        <v>0</v>
      </c>
      <c r="R304" s="239">
        <f>Q304*H304</f>
        <v>0</v>
      </c>
      <c r="S304" s="239">
        <v>0.081500000000000003</v>
      </c>
      <c r="T304" s="240">
        <f>S304*H304</f>
        <v>0.2445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41" t="s">
        <v>242</v>
      </c>
      <c r="AT304" s="241" t="s">
        <v>160</v>
      </c>
      <c r="AU304" s="241" t="s">
        <v>83</v>
      </c>
      <c r="AY304" s="19" t="s">
        <v>157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9" t="s">
        <v>81</v>
      </c>
      <c r="BK304" s="242">
        <f>ROUND(I304*H304,2)</f>
        <v>0</v>
      </c>
      <c r="BL304" s="19" t="s">
        <v>242</v>
      </c>
      <c r="BM304" s="241" t="s">
        <v>1459</v>
      </c>
    </row>
    <row r="305" s="13" customFormat="1">
      <c r="A305" s="13"/>
      <c r="B305" s="247"/>
      <c r="C305" s="248"/>
      <c r="D305" s="243" t="s">
        <v>176</v>
      </c>
      <c r="E305" s="249" t="s">
        <v>19</v>
      </c>
      <c r="F305" s="250" t="s">
        <v>1460</v>
      </c>
      <c r="G305" s="248"/>
      <c r="H305" s="251">
        <v>3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7" t="s">
        <v>176</v>
      </c>
      <c r="AU305" s="257" t="s">
        <v>83</v>
      </c>
      <c r="AV305" s="13" t="s">
        <v>83</v>
      </c>
      <c r="AW305" s="13" t="s">
        <v>35</v>
      </c>
      <c r="AX305" s="13" t="s">
        <v>81</v>
      </c>
      <c r="AY305" s="257" t="s">
        <v>157</v>
      </c>
    </row>
    <row r="306" s="2" customFormat="1" ht="33" customHeight="1">
      <c r="A306" s="40"/>
      <c r="B306" s="41"/>
      <c r="C306" s="229" t="s">
        <v>1461</v>
      </c>
      <c r="D306" s="229" t="s">
        <v>160</v>
      </c>
      <c r="E306" s="230" t="s">
        <v>1462</v>
      </c>
      <c r="F306" s="231" t="s">
        <v>1463</v>
      </c>
      <c r="G306" s="232" t="s">
        <v>174</v>
      </c>
      <c r="H306" s="233">
        <v>19.399999999999999</v>
      </c>
      <c r="I306" s="234"/>
      <c r="J306" s="235">
        <f>ROUND(I306*H306,2)</f>
        <v>0</v>
      </c>
      <c r="K306" s="236"/>
      <c r="L306" s="46"/>
      <c r="M306" s="237" t="s">
        <v>19</v>
      </c>
      <c r="N306" s="238" t="s">
        <v>45</v>
      </c>
      <c r="O306" s="86"/>
      <c r="P306" s="239">
        <f>O306*H306</f>
        <v>0</v>
      </c>
      <c r="Q306" s="239">
        <v>0.0060499999999999998</v>
      </c>
      <c r="R306" s="239">
        <f>Q306*H306</f>
        <v>0.11736999999999999</v>
      </c>
      <c r="S306" s="239">
        <v>0</v>
      </c>
      <c r="T306" s="24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41" t="s">
        <v>242</v>
      </c>
      <c r="AT306" s="241" t="s">
        <v>160</v>
      </c>
      <c r="AU306" s="241" t="s">
        <v>83</v>
      </c>
      <c r="AY306" s="19" t="s">
        <v>157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9" t="s">
        <v>81</v>
      </c>
      <c r="BK306" s="242">
        <f>ROUND(I306*H306,2)</f>
        <v>0</v>
      </c>
      <c r="BL306" s="19" t="s">
        <v>242</v>
      </c>
      <c r="BM306" s="241" t="s">
        <v>1464</v>
      </c>
    </row>
    <row r="307" s="13" customFormat="1">
      <c r="A307" s="13"/>
      <c r="B307" s="247"/>
      <c r="C307" s="248"/>
      <c r="D307" s="243" t="s">
        <v>176</v>
      </c>
      <c r="E307" s="249" t="s">
        <v>19</v>
      </c>
      <c r="F307" s="250" t="s">
        <v>1465</v>
      </c>
      <c r="G307" s="248"/>
      <c r="H307" s="251">
        <v>16.399999999999999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7" t="s">
        <v>176</v>
      </c>
      <c r="AU307" s="257" t="s">
        <v>83</v>
      </c>
      <c r="AV307" s="13" t="s">
        <v>83</v>
      </c>
      <c r="AW307" s="13" t="s">
        <v>35</v>
      </c>
      <c r="AX307" s="13" t="s">
        <v>74</v>
      </c>
      <c r="AY307" s="257" t="s">
        <v>157</v>
      </c>
    </row>
    <row r="308" s="13" customFormat="1">
      <c r="A308" s="13"/>
      <c r="B308" s="247"/>
      <c r="C308" s="248"/>
      <c r="D308" s="243" t="s">
        <v>176</v>
      </c>
      <c r="E308" s="249" t="s">
        <v>19</v>
      </c>
      <c r="F308" s="250" t="s">
        <v>1466</v>
      </c>
      <c r="G308" s="248"/>
      <c r="H308" s="251">
        <v>3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7" t="s">
        <v>176</v>
      </c>
      <c r="AU308" s="257" t="s">
        <v>83</v>
      </c>
      <c r="AV308" s="13" t="s">
        <v>83</v>
      </c>
      <c r="AW308" s="13" t="s">
        <v>35</v>
      </c>
      <c r="AX308" s="13" t="s">
        <v>74</v>
      </c>
      <c r="AY308" s="257" t="s">
        <v>157</v>
      </c>
    </row>
    <row r="309" s="14" customFormat="1">
      <c r="A309" s="14"/>
      <c r="B309" s="258"/>
      <c r="C309" s="259"/>
      <c r="D309" s="243" t="s">
        <v>176</v>
      </c>
      <c r="E309" s="260" t="s">
        <v>19</v>
      </c>
      <c r="F309" s="261" t="s">
        <v>183</v>
      </c>
      <c r="G309" s="259"/>
      <c r="H309" s="262">
        <v>19.399999999999999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176</v>
      </c>
      <c r="AU309" s="268" t="s">
        <v>83</v>
      </c>
      <c r="AV309" s="14" t="s">
        <v>164</v>
      </c>
      <c r="AW309" s="14" t="s">
        <v>35</v>
      </c>
      <c r="AX309" s="14" t="s">
        <v>81</v>
      </c>
      <c r="AY309" s="268" t="s">
        <v>157</v>
      </c>
    </row>
    <row r="310" s="2" customFormat="1" ht="16.5" customHeight="1">
      <c r="A310" s="40"/>
      <c r="B310" s="41"/>
      <c r="C310" s="280" t="s">
        <v>1467</v>
      </c>
      <c r="D310" s="280" t="s">
        <v>251</v>
      </c>
      <c r="E310" s="281" t="s">
        <v>1468</v>
      </c>
      <c r="F310" s="282" t="s">
        <v>1469</v>
      </c>
      <c r="G310" s="283" t="s">
        <v>174</v>
      </c>
      <c r="H310" s="284">
        <v>21.34</v>
      </c>
      <c r="I310" s="285"/>
      <c r="J310" s="286">
        <f>ROUND(I310*H310,2)</f>
        <v>0</v>
      </c>
      <c r="K310" s="287"/>
      <c r="L310" s="288"/>
      <c r="M310" s="289" t="s">
        <v>19</v>
      </c>
      <c r="N310" s="290" t="s">
        <v>45</v>
      </c>
      <c r="O310" s="86"/>
      <c r="P310" s="239">
        <f>O310*H310</f>
        <v>0</v>
      </c>
      <c r="Q310" s="239">
        <v>0.0126</v>
      </c>
      <c r="R310" s="239">
        <f>Q310*H310</f>
        <v>0.26888400000000001</v>
      </c>
      <c r="S310" s="239">
        <v>0</v>
      </c>
      <c r="T310" s="24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41" t="s">
        <v>311</v>
      </c>
      <c r="AT310" s="241" t="s">
        <v>251</v>
      </c>
      <c r="AU310" s="241" t="s">
        <v>83</v>
      </c>
      <c r="AY310" s="19" t="s">
        <v>157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9" t="s">
        <v>81</v>
      </c>
      <c r="BK310" s="242">
        <f>ROUND(I310*H310,2)</f>
        <v>0</v>
      </c>
      <c r="BL310" s="19" t="s">
        <v>242</v>
      </c>
      <c r="BM310" s="241" t="s">
        <v>1470</v>
      </c>
    </row>
    <row r="311" s="13" customFormat="1">
      <c r="A311" s="13"/>
      <c r="B311" s="247"/>
      <c r="C311" s="248"/>
      <c r="D311" s="243" t="s">
        <v>176</v>
      </c>
      <c r="E311" s="248"/>
      <c r="F311" s="250" t="s">
        <v>1471</v>
      </c>
      <c r="G311" s="248"/>
      <c r="H311" s="251">
        <v>21.34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7" t="s">
        <v>176</v>
      </c>
      <c r="AU311" s="257" t="s">
        <v>83</v>
      </c>
      <c r="AV311" s="13" t="s">
        <v>83</v>
      </c>
      <c r="AW311" s="13" t="s">
        <v>4</v>
      </c>
      <c r="AX311" s="13" t="s">
        <v>81</v>
      </c>
      <c r="AY311" s="257" t="s">
        <v>157</v>
      </c>
    </row>
    <row r="312" s="2" customFormat="1" ht="21.75" customHeight="1">
      <c r="A312" s="40"/>
      <c r="B312" s="41"/>
      <c r="C312" s="229" t="s">
        <v>1472</v>
      </c>
      <c r="D312" s="229" t="s">
        <v>160</v>
      </c>
      <c r="E312" s="230" t="s">
        <v>1473</v>
      </c>
      <c r="F312" s="231" t="s">
        <v>1474</v>
      </c>
      <c r="G312" s="232" t="s">
        <v>174</v>
      </c>
      <c r="H312" s="233">
        <v>19.399999999999999</v>
      </c>
      <c r="I312" s="234"/>
      <c r="J312" s="235">
        <f>ROUND(I312*H312,2)</f>
        <v>0</v>
      </c>
      <c r="K312" s="236"/>
      <c r="L312" s="46"/>
      <c r="M312" s="237" t="s">
        <v>19</v>
      </c>
      <c r="N312" s="238" t="s">
        <v>45</v>
      </c>
      <c r="O312" s="86"/>
      <c r="P312" s="239">
        <f>O312*H312</f>
        <v>0</v>
      </c>
      <c r="Q312" s="239">
        <v>0.00093000000000000005</v>
      </c>
      <c r="R312" s="239">
        <f>Q312*H312</f>
        <v>0.018041999999999999</v>
      </c>
      <c r="S312" s="239">
        <v>0</v>
      </c>
      <c r="T312" s="24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1" t="s">
        <v>242</v>
      </c>
      <c r="AT312" s="241" t="s">
        <v>160</v>
      </c>
      <c r="AU312" s="241" t="s">
        <v>83</v>
      </c>
      <c r="AY312" s="19" t="s">
        <v>157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9" t="s">
        <v>81</v>
      </c>
      <c r="BK312" s="242">
        <f>ROUND(I312*H312,2)</f>
        <v>0</v>
      </c>
      <c r="BL312" s="19" t="s">
        <v>242</v>
      </c>
      <c r="BM312" s="241" t="s">
        <v>1475</v>
      </c>
    </row>
    <row r="313" s="2" customFormat="1" ht="16.5" customHeight="1">
      <c r="A313" s="40"/>
      <c r="B313" s="41"/>
      <c r="C313" s="229" t="s">
        <v>1476</v>
      </c>
      <c r="D313" s="229" t="s">
        <v>160</v>
      </c>
      <c r="E313" s="230" t="s">
        <v>1477</v>
      </c>
      <c r="F313" s="231" t="s">
        <v>1478</v>
      </c>
      <c r="G313" s="232" t="s">
        <v>174</v>
      </c>
      <c r="H313" s="233">
        <v>19.399999999999999</v>
      </c>
      <c r="I313" s="234"/>
      <c r="J313" s="235">
        <f>ROUND(I313*H313,2)</f>
        <v>0</v>
      </c>
      <c r="K313" s="236"/>
      <c r="L313" s="46"/>
      <c r="M313" s="237" t="s">
        <v>19</v>
      </c>
      <c r="N313" s="238" t="s">
        <v>45</v>
      </c>
      <c r="O313" s="86"/>
      <c r="P313" s="239">
        <f>O313*H313</f>
        <v>0</v>
      </c>
      <c r="Q313" s="239">
        <v>0</v>
      </c>
      <c r="R313" s="239">
        <f>Q313*H313</f>
        <v>0</v>
      </c>
      <c r="S313" s="239">
        <v>0</v>
      </c>
      <c r="T313" s="24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41" t="s">
        <v>242</v>
      </c>
      <c r="AT313" s="241" t="s">
        <v>160</v>
      </c>
      <c r="AU313" s="241" t="s">
        <v>83</v>
      </c>
      <c r="AY313" s="19" t="s">
        <v>157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9" t="s">
        <v>81</v>
      </c>
      <c r="BK313" s="242">
        <f>ROUND(I313*H313,2)</f>
        <v>0</v>
      </c>
      <c r="BL313" s="19" t="s">
        <v>242</v>
      </c>
      <c r="BM313" s="241" t="s">
        <v>1479</v>
      </c>
    </row>
    <row r="314" s="2" customFormat="1" ht="33" customHeight="1">
      <c r="A314" s="40"/>
      <c r="B314" s="41"/>
      <c r="C314" s="229" t="s">
        <v>1480</v>
      </c>
      <c r="D314" s="229" t="s">
        <v>160</v>
      </c>
      <c r="E314" s="230" t="s">
        <v>1481</v>
      </c>
      <c r="F314" s="231" t="s">
        <v>1482</v>
      </c>
      <c r="G314" s="232" t="s">
        <v>475</v>
      </c>
      <c r="H314" s="301"/>
      <c r="I314" s="234"/>
      <c r="J314" s="235">
        <f>ROUND(I314*H314,2)</f>
        <v>0</v>
      </c>
      <c r="K314" s="236"/>
      <c r="L314" s="46"/>
      <c r="M314" s="237" t="s">
        <v>19</v>
      </c>
      <c r="N314" s="238" t="s">
        <v>45</v>
      </c>
      <c r="O314" s="86"/>
      <c r="P314" s="239">
        <f>O314*H314</f>
        <v>0</v>
      </c>
      <c r="Q314" s="239">
        <v>0</v>
      </c>
      <c r="R314" s="239">
        <f>Q314*H314</f>
        <v>0</v>
      </c>
      <c r="S314" s="239">
        <v>0</v>
      </c>
      <c r="T314" s="24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41" t="s">
        <v>242</v>
      </c>
      <c r="AT314" s="241" t="s">
        <v>160</v>
      </c>
      <c r="AU314" s="241" t="s">
        <v>83</v>
      </c>
      <c r="AY314" s="19" t="s">
        <v>157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9" t="s">
        <v>81</v>
      </c>
      <c r="BK314" s="242">
        <f>ROUND(I314*H314,2)</f>
        <v>0</v>
      </c>
      <c r="BL314" s="19" t="s">
        <v>242</v>
      </c>
      <c r="BM314" s="241" t="s">
        <v>1483</v>
      </c>
    </row>
    <row r="315" s="12" customFormat="1" ht="22.8" customHeight="1">
      <c r="A315" s="12"/>
      <c r="B315" s="213"/>
      <c r="C315" s="214"/>
      <c r="D315" s="215" t="s">
        <v>73</v>
      </c>
      <c r="E315" s="227" t="s">
        <v>1078</v>
      </c>
      <c r="F315" s="227" t="s">
        <v>1079</v>
      </c>
      <c r="G315" s="214"/>
      <c r="H315" s="214"/>
      <c r="I315" s="217"/>
      <c r="J315" s="228">
        <f>BK315</f>
        <v>0</v>
      </c>
      <c r="K315" s="214"/>
      <c r="L315" s="219"/>
      <c r="M315" s="220"/>
      <c r="N315" s="221"/>
      <c r="O315" s="221"/>
      <c r="P315" s="222">
        <f>SUM(P316:P341)</f>
        <v>0</v>
      </c>
      <c r="Q315" s="221"/>
      <c r="R315" s="222">
        <f>SUM(R316:R341)</f>
        <v>0.096946899999999989</v>
      </c>
      <c r="S315" s="221"/>
      <c r="T315" s="223">
        <f>SUM(T316:T341)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4" t="s">
        <v>83</v>
      </c>
      <c r="AT315" s="225" t="s">
        <v>73</v>
      </c>
      <c r="AU315" s="225" t="s">
        <v>81</v>
      </c>
      <c r="AY315" s="224" t="s">
        <v>157</v>
      </c>
      <c r="BK315" s="226">
        <f>SUM(BK316:BK341)</f>
        <v>0</v>
      </c>
    </row>
    <row r="316" s="2" customFormat="1" ht="21.75" customHeight="1">
      <c r="A316" s="40"/>
      <c r="B316" s="41"/>
      <c r="C316" s="229" t="s">
        <v>1484</v>
      </c>
      <c r="D316" s="229" t="s">
        <v>160</v>
      </c>
      <c r="E316" s="230" t="s">
        <v>1485</v>
      </c>
      <c r="F316" s="231" t="s">
        <v>1486</v>
      </c>
      <c r="G316" s="232" t="s">
        <v>174</v>
      </c>
      <c r="H316" s="233">
        <v>207.50999999999999</v>
      </c>
      <c r="I316" s="234"/>
      <c r="J316" s="235">
        <f>ROUND(I316*H316,2)</f>
        <v>0</v>
      </c>
      <c r="K316" s="236"/>
      <c r="L316" s="46"/>
      <c r="M316" s="237" t="s">
        <v>19</v>
      </c>
      <c r="N316" s="238" t="s">
        <v>45</v>
      </c>
      <c r="O316" s="86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41" t="s">
        <v>242</v>
      </c>
      <c r="AT316" s="241" t="s">
        <v>160</v>
      </c>
      <c r="AU316" s="241" t="s">
        <v>83</v>
      </c>
      <c r="AY316" s="19" t="s">
        <v>157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9" t="s">
        <v>81</v>
      </c>
      <c r="BK316" s="242">
        <f>ROUND(I316*H316,2)</f>
        <v>0</v>
      </c>
      <c r="BL316" s="19" t="s">
        <v>242</v>
      </c>
      <c r="BM316" s="241" t="s">
        <v>1487</v>
      </c>
    </row>
    <row r="317" s="2" customFormat="1" ht="21.75" customHeight="1">
      <c r="A317" s="40"/>
      <c r="B317" s="41"/>
      <c r="C317" s="229" t="s">
        <v>1488</v>
      </c>
      <c r="D317" s="229" t="s">
        <v>160</v>
      </c>
      <c r="E317" s="230" t="s">
        <v>1489</v>
      </c>
      <c r="F317" s="231" t="s">
        <v>1490</v>
      </c>
      <c r="G317" s="232" t="s">
        <v>174</v>
      </c>
      <c r="H317" s="233">
        <v>207.50999999999999</v>
      </c>
      <c r="I317" s="234"/>
      <c r="J317" s="235">
        <f>ROUND(I317*H317,2)</f>
        <v>0</v>
      </c>
      <c r="K317" s="236"/>
      <c r="L317" s="46"/>
      <c r="M317" s="237" t="s">
        <v>19</v>
      </c>
      <c r="N317" s="238" t="s">
        <v>45</v>
      </c>
      <c r="O317" s="86"/>
      <c r="P317" s="239">
        <f>O317*H317</f>
        <v>0</v>
      </c>
      <c r="Q317" s="239">
        <v>0.00020000000000000001</v>
      </c>
      <c r="R317" s="239">
        <f>Q317*H317</f>
        <v>0.041501999999999997</v>
      </c>
      <c r="S317" s="239">
        <v>0</v>
      </c>
      <c r="T317" s="240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41" t="s">
        <v>242</v>
      </c>
      <c r="AT317" s="241" t="s">
        <v>160</v>
      </c>
      <c r="AU317" s="241" t="s">
        <v>83</v>
      </c>
      <c r="AY317" s="19" t="s">
        <v>157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9" t="s">
        <v>81</v>
      </c>
      <c r="BK317" s="242">
        <f>ROUND(I317*H317,2)</f>
        <v>0</v>
      </c>
      <c r="BL317" s="19" t="s">
        <v>242</v>
      </c>
      <c r="BM317" s="241" t="s">
        <v>1491</v>
      </c>
    </row>
    <row r="318" s="2" customFormat="1" ht="33" customHeight="1">
      <c r="A318" s="40"/>
      <c r="B318" s="41"/>
      <c r="C318" s="229" t="s">
        <v>1492</v>
      </c>
      <c r="D318" s="229" t="s">
        <v>160</v>
      </c>
      <c r="E318" s="230" t="s">
        <v>1493</v>
      </c>
      <c r="F318" s="231" t="s">
        <v>1494</v>
      </c>
      <c r="G318" s="232" t="s">
        <v>174</v>
      </c>
      <c r="H318" s="233">
        <v>46</v>
      </c>
      <c r="I318" s="234"/>
      <c r="J318" s="235">
        <f>ROUND(I318*H318,2)</f>
        <v>0</v>
      </c>
      <c r="K318" s="236"/>
      <c r="L318" s="46"/>
      <c r="M318" s="237" t="s">
        <v>19</v>
      </c>
      <c r="N318" s="238" t="s">
        <v>45</v>
      </c>
      <c r="O318" s="86"/>
      <c r="P318" s="239">
        <f>O318*H318</f>
        <v>0</v>
      </c>
      <c r="Q318" s="239">
        <v>2.0000000000000002E-05</v>
      </c>
      <c r="R318" s="239">
        <f>Q318*H318</f>
        <v>0.00092000000000000003</v>
      </c>
      <c r="S318" s="239">
        <v>0</v>
      </c>
      <c r="T318" s="24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41" t="s">
        <v>242</v>
      </c>
      <c r="AT318" s="241" t="s">
        <v>160</v>
      </c>
      <c r="AU318" s="241" t="s">
        <v>83</v>
      </c>
      <c r="AY318" s="19" t="s">
        <v>157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9" t="s">
        <v>81</v>
      </c>
      <c r="BK318" s="242">
        <f>ROUND(I318*H318,2)</f>
        <v>0</v>
      </c>
      <c r="BL318" s="19" t="s">
        <v>242</v>
      </c>
      <c r="BM318" s="241" t="s">
        <v>1495</v>
      </c>
    </row>
    <row r="319" s="2" customFormat="1" ht="21.75" customHeight="1">
      <c r="A319" s="40"/>
      <c r="B319" s="41"/>
      <c r="C319" s="229" t="s">
        <v>1496</v>
      </c>
      <c r="D319" s="229" t="s">
        <v>160</v>
      </c>
      <c r="E319" s="230" t="s">
        <v>1497</v>
      </c>
      <c r="F319" s="231" t="s">
        <v>1498</v>
      </c>
      <c r="G319" s="232" t="s">
        <v>174</v>
      </c>
      <c r="H319" s="233">
        <v>57.229999999999997</v>
      </c>
      <c r="I319" s="234"/>
      <c r="J319" s="235">
        <f>ROUND(I319*H319,2)</f>
        <v>0</v>
      </c>
      <c r="K319" s="236"/>
      <c r="L319" s="46"/>
      <c r="M319" s="237" t="s">
        <v>19</v>
      </c>
      <c r="N319" s="238" t="s">
        <v>45</v>
      </c>
      <c r="O319" s="86"/>
      <c r="P319" s="239">
        <f>O319*H319</f>
        <v>0</v>
      </c>
      <c r="Q319" s="239">
        <v>1.0000000000000001E-05</v>
      </c>
      <c r="R319" s="239">
        <f>Q319*H319</f>
        <v>0.00057229999999999998</v>
      </c>
      <c r="S319" s="239">
        <v>0</v>
      </c>
      <c r="T319" s="240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41" t="s">
        <v>242</v>
      </c>
      <c r="AT319" s="241" t="s">
        <v>160</v>
      </c>
      <c r="AU319" s="241" t="s">
        <v>83</v>
      </c>
      <c r="AY319" s="19" t="s">
        <v>157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9" t="s">
        <v>81</v>
      </c>
      <c r="BK319" s="242">
        <f>ROUND(I319*H319,2)</f>
        <v>0</v>
      </c>
      <c r="BL319" s="19" t="s">
        <v>242</v>
      </c>
      <c r="BM319" s="241" t="s">
        <v>1499</v>
      </c>
    </row>
    <row r="320" s="16" customFormat="1">
      <c r="A320" s="16"/>
      <c r="B320" s="291"/>
      <c r="C320" s="292"/>
      <c r="D320" s="243" t="s">
        <v>176</v>
      </c>
      <c r="E320" s="293" t="s">
        <v>19</v>
      </c>
      <c r="F320" s="294" t="s">
        <v>1150</v>
      </c>
      <c r="G320" s="292"/>
      <c r="H320" s="293" t="s">
        <v>19</v>
      </c>
      <c r="I320" s="295"/>
      <c r="J320" s="292"/>
      <c r="K320" s="292"/>
      <c r="L320" s="296"/>
      <c r="M320" s="297"/>
      <c r="N320" s="298"/>
      <c r="O320" s="298"/>
      <c r="P320" s="298"/>
      <c r="Q320" s="298"/>
      <c r="R320" s="298"/>
      <c r="S320" s="298"/>
      <c r="T320" s="299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300" t="s">
        <v>176</v>
      </c>
      <c r="AU320" s="300" t="s">
        <v>83</v>
      </c>
      <c r="AV320" s="16" t="s">
        <v>81</v>
      </c>
      <c r="AW320" s="16" t="s">
        <v>35</v>
      </c>
      <c r="AX320" s="16" t="s">
        <v>74</v>
      </c>
      <c r="AY320" s="300" t="s">
        <v>157</v>
      </c>
    </row>
    <row r="321" s="13" customFormat="1">
      <c r="A321" s="13"/>
      <c r="B321" s="247"/>
      <c r="C321" s="248"/>
      <c r="D321" s="243" t="s">
        <v>176</v>
      </c>
      <c r="E321" s="249" t="s">
        <v>19</v>
      </c>
      <c r="F321" s="250" t="s">
        <v>1441</v>
      </c>
      <c r="G321" s="248"/>
      <c r="H321" s="251">
        <v>23.43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7" t="s">
        <v>176</v>
      </c>
      <c r="AU321" s="257" t="s">
        <v>83</v>
      </c>
      <c r="AV321" s="13" t="s">
        <v>83</v>
      </c>
      <c r="AW321" s="13" t="s">
        <v>35</v>
      </c>
      <c r="AX321" s="13" t="s">
        <v>74</v>
      </c>
      <c r="AY321" s="257" t="s">
        <v>157</v>
      </c>
    </row>
    <row r="322" s="16" customFormat="1">
      <c r="A322" s="16"/>
      <c r="B322" s="291"/>
      <c r="C322" s="292"/>
      <c r="D322" s="243" t="s">
        <v>176</v>
      </c>
      <c r="E322" s="293" t="s">
        <v>19</v>
      </c>
      <c r="F322" s="294" t="s">
        <v>1154</v>
      </c>
      <c r="G322" s="292"/>
      <c r="H322" s="293" t="s">
        <v>19</v>
      </c>
      <c r="I322" s="295"/>
      <c r="J322" s="292"/>
      <c r="K322" s="292"/>
      <c r="L322" s="296"/>
      <c r="M322" s="297"/>
      <c r="N322" s="298"/>
      <c r="O322" s="298"/>
      <c r="P322" s="298"/>
      <c r="Q322" s="298"/>
      <c r="R322" s="298"/>
      <c r="S322" s="298"/>
      <c r="T322" s="299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300" t="s">
        <v>176</v>
      </c>
      <c r="AU322" s="300" t="s">
        <v>83</v>
      </c>
      <c r="AV322" s="16" t="s">
        <v>81</v>
      </c>
      <c r="AW322" s="16" t="s">
        <v>35</v>
      </c>
      <c r="AX322" s="16" t="s">
        <v>74</v>
      </c>
      <c r="AY322" s="300" t="s">
        <v>157</v>
      </c>
    </row>
    <row r="323" s="13" customFormat="1">
      <c r="A323" s="13"/>
      <c r="B323" s="247"/>
      <c r="C323" s="248"/>
      <c r="D323" s="243" t="s">
        <v>176</v>
      </c>
      <c r="E323" s="249" t="s">
        <v>19</v>
      </c>
      <c r="F323" s="250" t="s">
        <v>1442</v>
      </c>
      <c r="G323" s="248"/>
      <c r="H323" s="251">
        <v>11.199999999999999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7" t="s">
        <v>176</v>
      </c>
      <c r="AU323" s="257" t="s">
        <v>83</v>
      </c>
      <c r="AV323" s="13" t="s">
        <v>83</v>
      </c>
      <c r="AW323" s="13" t="s">
        <v>35</v>
      </c>
      <c r="AX323" s="13" t="s">
        <v>74</v>
      </c>
      <c r="AY323" s="257" t="s">
        <v>157</v>
      </c>
    </row>
    <row r="324" s="16" customFormat="1">
      <c r="A324" s="16"/>
      <c r="B324" s="291"/>
      <c r="C324" s="292"/>
      <c r="D324" s="243" t="s">
        <v>176</v>
      </c>
      <c r="E324" s="293" t="s">
        <v>19</v>
      </c>
      <c r="F324" s="294" t="s">
        <v>1190</v>
      </c>
      <c r="G324" s="292"/>
      <c r="H324" s="293" t="s">
        <v>19</v>
      </c>
      <c r="I324" s="295"/>
      <c r="J324" s="292"/>
      <c r="K324" s="292"/>
      <c r="L324" s="296"/>
      <c r="M324" s="297"/>
      <c r="N324" s="298"/>
      <c r="O324" s="298"/>
      <c r="P324" s="298"/>
      <c r="Q324" s="298"/>
      <c r="R324" s="298"/>
      <c r="S324" s="298"/>
      <c r="T324" s="299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300" t="s">
        <v>176</v>
      </c>
      <c r="AU324" s="300" t="s">
        <v>83</v>
      </c>
      <c r="AV324" s="16" t="s">
        <v>81</v>
      </c>
      <c r="AW324" s="16" t="s">
        <v>35</v>
      </c>
      <c r="AX324" s="16" t="s">
        <v>74</v>
      </c>
      <c r="AY324" s="300" t="s">
        <v>157</v>
      </c>
    </row>
    <row r="325" s="13" customFormat="1">
      <c r="A325" s="13"/>
      <c r="B325" s="247"/>
      <c r="C325" s="248"/>
      <c r="D325" s="243" t="s">
        <v>176</v>
      </c>
      <c r="E325" s="249" t="s">
        <v>19</v>
      </c>
      <c r="F325" s="250" t="s">
        <v>1205</v>
      </c>
      <c r="G325" s="248"/>
      <c r="H325" s="251">
        <v>2.6000000000000001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7" t="s">
        <v>176</v>
      </c>
      <c r="AU325" s="257" t="s">
        <v>83</v>
      </c>
      <c r="AV325" s="13" t="s">
        <v>83</v>
      </c>
      <c r="AW325" s="13" t="s">
        <v>35</v>
      </c>
      <c r="AX325" s="13" t="s">
        <v>74</v>
      </c>
      <c r="AY325" s="257" t="s">
        <v>157</v>
      </c>
    </row>
    <row r="326" s="16" customFormat="1">
      <c r="A326" s="16"/>
      <c r="B326" s="291"/>
      <c r="C326" s="292"/>
      <c r="D326" s="243" t="s">
        <v>176</v>
      </c>
      <c r="E326" s="293" t="s">
        <v>19</v>
      </c>
      <c r="F326" s="294" t="s">
        <v>1192</v>
      </c>
      <c r="G326" s="292"/>
      <c r="H326" s="293" t="s">
        <v>19</v>
      </c>
      <c r="I326" s="295"/>
      <c r="J326" s="292"/>
      <c r="K326" s="292"/>
      <c r="L326" s="296"/>
      <c r="M326" s="297"/>
      <c r="N326" s="298"/>
      <c r="O326" s="298"/>
      <c r="P326" s="298"/>
      <c r="Q326" s="298"/>
      <c r="R326" s="298"/>
      <c r="S326" s="298"/>
      <c r="T326" s="299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300" t="s">
        <v>176</v>
      </c>
      <c r="AU326" s="300" t="s">
        <v>83</v>
      </c>
      <c r="AV326" s="16" t="s">
        <v>81</v>
      </c>
      <c r="AW326" s="16" t="s">
        <v>35</v>
      </c>
      <c r="AX326" s="16" t="s">
        <v>74</v>
      </c>
      <c r="AY326" s="300" t="s">
        <v>157</v>
      </c>
    </row>
    <row r="327" s="13" customFormat="1">
      <c r="A327" s="13"/>
      <c r="B327" s="247"/>
      <c r="C327" s="248"/>
      <c r="D327" s="243" t="s">
        <v>176</v>
      </c>
      <c r="E327" s="249" t="s">
        <v>19</v>
      </c>
      <c r="F327" s="250" t="s">
        <v>262</v>
      </c>
      <c r="G327" s="248"/>
      <c r="H327" s="251">
        <v>20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7" t="s">
        <v>176</v>
      </c>
      <c r="AU327" s="257" t="s">
        <v>83</v>
      </c>
      <c r="AV327" s="13" t="s">
        <v>83</v>
      </c>
      <c r="AW327" s="13" t="s">
        <v>35</v>
      </c>
      <c r="AX327" s="13" t="s">
        <v>74</v>
      </c>
      <c r="AY327" s="257" t="s">
        <v>157</v>
      </c>
    </row>
    <row r="328" s="14" customFormat="1">
      <c r="A328" s="14"/>
      <c r="B328" s="258"/>
      <c r="C328" s="259"/>
      <c r="D328" s="243" t="s">
        <v>176</v>
      </c>
      <c r="E328" s="260" t="s">
        <v>19</v>
      </c>
      <c r="F328" s="261" t="s">
        <v>183</v>
      </c>
      <c r="G328" s="259"/>
      <c r="H328" s="262">
        <v>57.229999999999997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8" t="s">
        <v>176</v>
      </c>
      <c r="AU328" s="268" t="s">
        <v>83</v>
      </c>
      <c r="AV328" s="14" t="s">
        <v>164</v>
      </c>
      <c r="AW328" s="14" t="s">
        <v>35</v>
      </c>
      <c r="AX328" s="14" t="s">
        <v>81</v>
      </c>
      <c r="AY328" s="268" t="s">
        <v>157</v>
      </c>
    </row>
    <row r="329" s="2" customFormat="1" ht="33" customHeight="1">
      <c r="A329" s="40"/>
      <c r="B329" s="41"/>
      <c r="C329" s="229" t="s">
        <v>1500</v>
      </c>
      <c r="D329" s="229" t="s">
        <v>160</v>
      </c>
      <c r="E329" s="230" t="s">
        <v>1086</v>
      </c>
      <c r="F329" s="231" t="s">
        <v>1087</v>
      </c>
      <c r="G329" s="232" t="s">
        <v>174</v>
      </c>
      <c r="H329" s="233">
        <v>207.50999999999999</v>
      </c>
      <c r="I329" s="234"/>
      <c r="J329" s="235">
        <f>ROUND(I329*H329,2)</f>
        <v>0</v>
      </c>
      <c r="K329" s="236"/>
      <c r="L329" s="46"/>
      <c r="M329" s="237" t="s">
        <v>19</v>
      </c>
      <c r="N329" s="238" t="s">
        <v>45</v>
      </c>
      <c r="O329" s="86"/>
      <c r="P329" s="239">
        <f>O329*H329</f>
        <v>0</v>
      </c>
      <c r="Q329" s="239">
        <v>0.00025999999999999998</v>
      </c>
      <c r="R329" s="239">
        <f>Q329*H329</f>
        <v>0.053952599999999989</v>
      </c>
      <c r="S329" s="239">
        <v>0</v>
      </c>
      <c r="T329" s="24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41" t="s">
        <v>242</v>
      </c>
      <c r="AT329" s="241" t="s">
        <v>160</v>
      </c>
      <c r="AU329" s="241" t="s">
        <v>83</v>
      </c>
      <c r="AY329" s="19" t="s">
        <v>157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9" t="s">
        <v>81</v>
      </c>
      <c r="BK329" s="242">
        <f>ROUND(I329*H329,2)</f>
        <v>0</v>
      </c>
      <c r="BL329" s="19" t="s">
        <v>242</v>
      </c>
      <c r="BM329" s="241" t="s">
        <v>1501</v>
      </c>
    </row>
    <row r="330" s="16" customFormat="1">
      <c r="A330" s="16"/>
      <c r="B330" s="291"/>
      <c r="C330" s="292"/>
      <c r="D330" s="243" t="s">
        <v>176</v>
      </c>
      <c r="E330" s="293" t="s">
        <v>19</v>
      </c>
      <c r="F330" s="294" t="s">
        <v>1150</v>
      </c>
      <c r="G330" s="292"/>
      <c r="H330" s="293" t="s">
        <v>19</v>
      </c>
      <c r="I330" s="295"/>
      <c r="J330" s="292"/>
      <c r="K330" s="292"/>
      <c r="L330" s="296"/>
      <c r="M330" s="297"/>
      <c r="N330" s="298"/>
      <c r="O330" s="298"/>
      <c r="P330" s="298"/>
      <c r="Q330" s="298"/>
      <c r="R330" s="298"/>
      <c r="S330" s="298"/>
      <c r="T330" s="299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300" t="s">
        <v>176</v>
      </c>
      <c r="AU330" s="300" t="s">
        <v>83</v>
      </c>
      <c r="AV330" s="16" t="s">
        <v>81</v>
      </c>
      <c r="AW330" s="16" t="s">
        <v>35</v>
      </c>
      <c r="AX330" s="16" t="s">
        <v>74</v>
      </c>
      <c r="AY330" s="300" t="s">
        <v>157</v>
      </c>
    </row>
    <row r="331" s="13" customFormat="1">
      <c r="A331" s="13"/>
      <c r="B331" s="247"/>
      <c r="C331" s="248"/>
      <c r="D331" s="243" t="s">
        <v>176</v>
      </c>
      <c r="E331" s="249" t="s">
        <v>19</v>
      </c>
      <c r="F331" s="250" t="s">
        <v>1441</v>
      </c>
      <c r="G331" s="248"/>
      <c r="H331" s="251">
        <v>23.43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7" t="s">
        <v>176</v>
      </c>
      <c r="AU331" s="257" t="s">
        <v>83</v>
      </c>
      <c r="AV331" s="13" t="s">
        <v>83</v>
      </c>
      <c r="AW331" s="13" t="s">
        <v>35</v>
      </c>
      <c r="AX331" s="13" t="s">
        <v>74</v>
      </c>
      <c r="AY331" s="257" t="s">
        <v>157</v>
      </c>
    </row>
    <row r="332" s="13" customFormat="1">
      <c r="A332" s="13"/>
      <c r="B332" s="247"/>
      <c r="C332" s="248"/>
      <c r="D332" s="243" t="s">
        <v>176</v>
      </c>
      <c r="E332" s="249" t="s">
        <v>19</v>
      </c>
      <c r="F332" s="250" t="s">
        <v>1188</v>
      </c>
      <c r="G332" s="248"/>
      <c r="H332" s="251">
        <v>64.480000000000004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7" t="s">
        <v>176</v>
      </c>
      <c r="AU332" s="257" t="s">
        <v>83</v>
      </c>
      <c r="AV332" s="13" t="s">
        <v>83</v>
      </c>
      <c r="AW332" s="13" t="s">
        <v>35</v>
      </c>
      <c r="AX332" s="13" t="s">
        <v>74</v>
      </c>
      <c r="AY332" s="257" t="s">
        <v>157</v>
      </c>
    </row>
    <row r="333" s="16" customFormat="1">
      <c r="A333" s="16"/>
      <c r="B333" s="291"/>
      <c r="C333" s="292"/>
      <c r="D333" s="243" t="s">
        <v>176</v>
      </c>
      <c r="E333" s="293" t="s">
        <v>19</v>
      </c>
      <c r="F333" s="294" t="s">
        <v>1154</v>
      </c>
      <c r="G333" s="292"/>
      <c r="H333" s="293" t="s">
        <v>19</v>
      </c>
      <c r="I333" s="295"/>
      <c r="J333" s="292"/>
      <c r="K333" s="292"/>
      <c r="L333" s="296"/>
      <c r="M333" s="297"/>
      <c r="N333" s="298"/>
      <c r="O333" s="298"/>
      <c r="P333" s="298"/>
      <c r="Q333" s="298"/>
      <c r="R333" s="298"/>
      <c r="S333" s="298"/>
      <c r="T333" s="299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300" t="s">
        <v>176</v>
      </c>
      <c r="AU333" s="300" t="s">
        <v>83</v>
      </c>
      <c r="AV333" s="16" t="s">
        <v>81</v>
      </c>
      <c r="AW333" s="16" t="s">
        <v>35</v>
      </c>
      <c r="AX333" s="16" t="s">
        <v>74</v>
      </c>
      <c r="AY333" s="300" t="s">
        <v>157</v>
      </c>
    </row>
    <row r="334" s="13" customFormat="1">
      <c r="A334" s="13"/>
      <c r="B334" s="247"/>
      <c r="C334" s="248"/>
      <c r="D334" s="243" t="s">
        <v>176</v>
      </c>
      <c r="E334" s="249" t="s">
        <v>19</v>
      </c>
      <c r="F334" s="250" t="s">
        <v>1442</v>
      </c>
      <c r="G334" s="248"/>
      <c r="H334" s="251">
        <v>11.199999999999999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7" t="s">
        <v>176</v>
      </c>
      <c r="AU334" s="257" t="s">
        <v>83</v>
      </c>
      <c r="AV334" s="13" t="s">
        <v>83</v>
      </c>
      <c r="AW334" s="13" t="s">
        <v>35</v>
      </c>
      <c r="AX334" s="13" t="s">
        <v>74</v>
      </c>
      <c r="AY334" s="257" t="s">
        <v>157</v>
      </c>
    </row>
    <row r="335" s="13" customFormat="1">
      <c r="A335" s="13"/>
      <c r="B335" s="247"/>
      <c r="C335" s="248"/>
      <c r="D335" s="243" t="s">
        <v>176</v>
      </c>
      <c r="E335" s="249" t="s">
        <v>19</v>
      </c>
      <c r="F335" s="250" t="s">
        <v>1189</v>
      </c>
      <c r="G335" s="248"/>
      <c r="H335" s="251">
        <v>42.159999999999997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7" t="s">
        <v>176</v>
      </c>
      <c r="AU335" s="257" t="s">
        <v>83</v>
      </c>
      <c r="AV335" s="13" t="s">
        <v>83</v>
      </c>
      <c r="AW335" s="13" t="s">
        <v>35</v>
      </c>
      <c r="AX335" s="13" t="s">
        <v>74</v>
      </c>
      <c r="AY335" s="257" t="s">
        <v>157</v>
      </c>
    </row>
    <row r="336" s="16" customFormat="1">
      <c r="A336" s="16"/>
      <c r="B336" s="291"/>
      <c r="C336" s="292"/>
      <c r="D336" s="243" t="s">
        <v>176</v>
      </c>
      <c r="E336" s="293" t="s">
        <v>19</v>
      </c>
      <c r="F336" s="294" t="s">
        <v>1190</v>
      </c>
      <c r="G336" s="292"/>
      <c r="H336" s="293" t="s">
        <v>19</v>
      </c>
      <c r="I336" s="295"/>
      <c r="J336" s="292"/>
      <c r="K336" s="292"/>
      <c r="L336" s="296"/>
      <c r="M336" s="297"/>
      <c r="N336" s="298"/>
      <c r="O336" s="298"/>
      <c r="P336" s="298"/>
      <c r="Q336" s="298"/>
      <c r="R336" s="298"/>
      <c r="S336" s="298"/>
      <c r="T336" s="299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300" t="s">
        <v>176</v>
      </c>
      <c r="AU336" s="300" t="s">
        <v>83</v>
      </c>
      <c r="AV336" s="16" t="s">
        <v>81</v>
      </c>
      <c r="AW336" s="16" t="s">
        <v>35</v>
      </c>
      <c r="AX336" s="16" t="s">
        <v>74</v>
      </c>
      <c r="AY336" s="300" t="s">
        <v>157</v>
      </c>
    </row>
    <row r="337" s="13" customFormat="1">
      <c r="A337" s="13"/>
      <c r="B337" s="247"/>
      <c r="C337" s="248"/>
      <c r="D337" s="243" t="s">
        <v>176</v>
      </c>
      <c r="E337" s="249" t="s">
        <v>19</v>
      </c>
      <c r="F337" s="250" t="s">
        <v>1205</v>
      </c>
      <c r="G337" s="248"/>
      <c r="H337" s="251">
        <v>2.6000000000000001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7" t="s">
        <v>176</v>
      </c>
      <c r="AU337" s="257" t="s">
        <v>83</v>
      </c>
      <c r="AV337" s="13" t="s">
        <v>83</v>
      </c>
      <c r="AW337" s="13" t="s">
        <v>35</v>
      </c>
      <c r="AX337" s="13" t="s">
        <v>74</v>
      </c>
      <c r="AY337" s="257" t="s">
        <v>157</v>
      </c>
    </row>
    <row r="338" s="13" customFormat="1">
      <c r="A338" s="13"/>
      <c r="B338" s="247"/>
      <c r="C338" s="248"/>
      <c r="D338" s="243" t="s">
        <v>176</v>
      </c>
      <c r="E338" s="249" t="s">
        <v>19</v>
      </c>
      <c r="F338" s="250" t="s">
        <v>1191</v>
      </c>
      <c r="G338" s="248"/>
      <c r="H338" s="251">
        <v>8.6400000000000006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7" t="s">
        <v>176</v>
      </c>
      <c r="AU338" s="257" t="s">
        <v>83</v>
      </c>
      <c r="AV338" s="13" t="s">
        <v>83</v>
      </c>
      <c r="AW338" s="13" t="s">
        <v>35</v>
      </c>
      <c r="AX338" s="13" t="s">
        <v>74</v>
      </c>
      <c r="AY338" s="257" t="s">
        <v>157</v>
      </c>
    </row>
    <row r="339" s="16" customFormat="1">
      <c r="A339" s="16"/>
      <c r="B339" s="291"/>
      <c r="C339" s="292"/>
      <c r="D339" s="243" t="s">
        <v>176</v>
      </c>
      <c r="E339" s="293" t="s">
        <v>19</v>
      </c>
      <c r="F339" s="294" t="s">
        <v>1192</v>
      </c>
      <c r="G339" s="292"/>
      <c r="H339" s="293" t="s">
        <v>19</v>
      </c>
      <c r="I339" s="295"/>
      <c r="J339" s="292"/>
      <c r="K339" s="292"/>
      <c r="L339" s="296"/>
      <c r="M339" s="297"/>
      <c r="N339" s="298"/>
      <c r="O339" s="298"/>
      <c r="P339" s="298"/>
      <c r="Q339" s="298"/>
      <c r="R339" s="298"/>
      <c r="S339" s="298"/>
      <c r="T339" s="299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300" t="s">
        <v>176</v>
      </c>
      <c r="AU339" s="300" t="s">
        <v>83</v>
      </c>
      <c r="AV339" s="16" t="s">
        <v>81</v>
      </c>
      <c r="AW339" s="16" t="s">
        <v>35</v>
      </c>
      <c r="AX339" s="16" t="s">
        <v>74</v>
      </c>
      <c r="AY339" s="300" t="s">
        <v>157</v>
      </c>
    </row>
    <row r="340" s="13" customFormat="1">
      <c r="A340" s="13"/>
      <c r="B340" s="247"/>
      <c r="C340" s="248"/>
      <c r="D340" s="243" t="s">
        <v>176</v>
      </c>
      <c r="E340" s="249" t="s">
        <v>19</v>
      </c>
      <c r="F340" s="250" t="s">
        <v>431</v>
      </c>
      <c r="G340" s="248"/>
      <c r="H340" s="251">
        <v>55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7" t="s">
        <v>176</v>
      </c>
      <c r="AU340" s="257" t="s">
        <v>83</v>
      </c>
      <c r="AV340" s="13" t="s">
        <v>83</v>
      </c>
      <c r="AW340" s="13" t="s">
        <v>35</v>
      </c>
      <c r="AX340" s="13" t="s">
        <v>74</v>
      </c>
      <c r="AY340" s="257" t="s">
        <v>157</v>
      </c>
    </row>
    <row r="341" s="14" customFormat="1">
      <c r="A341" s="14"/>
      <c r="B341" s="258"/>
      <c r="C341" s="259"/>
      <c r="D341" s="243" t="s">
        <v>176</v>
      </c>
      <c r="E341" s="260" t="s">
        <v>19</v>
      </c>
      <c r="F341" s="261" t="s">
        <v>183</v>
      </c>
      <c r="G341" s="259"/>
      <c r="H341" s="262">
        <v>207.50999999999999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8" t="s">
        <v>176</v>
      </c>
      <c r="AU341" s="268" t="s">
        <v>83</v>
      </c>
      <c r="AV341" s="14" t="s">
        <v>164</v>
      </c>
      <c r="AW341" s="14" t="s">
        <v>35</v>
      </c>
      <c r="AX341" s="14" t="s">
        <v>81</v>
      </c>
      <c r="AY341" s="268" t="s">
        <v>157</v>
      </c>
    </row>
    <row r="342" s="12" customFormat="1" ht="22.8" customHeight="1">
      <c r="A342" s="12"/>
      <c r="B342" s="213"/>
      <c r="C342" s="214"/>
      <c r="D342" s="215" t="s">
        <v>73</v>
      </c>
      <c r="E342" s="227" t="s">
        <v>1090</v>
      </c>
      <c r="F342" s="227" t="s">
        <v>1091</v>
      </c>
      <c r="G342" s="214"/>
      <c r="H342" s="214"/>
      <c r="I342" s="217"/>
      <c r="J342" s="228">
        <f>BK342</f>
        <v>0</v>
      </c>
      <c r="K342" s="214"/>
      <c r="L342" s="219"/>
      <c r="M342" s="220"/>
      <c r="N342" s="221"/>
      <c r="O342" s="221"/>
      <c r="P342" s="222">
        <f>SUM(P343:P344)</f>
        <v>0</v>
      </c>
      <c r="Q342" s="221"/>
      <c r="R342" s="222">
        <f>SUM(R343:R344)</f>
        <v>0</v>
      </c>
      <c r="S342" s="221"/>
      <c r="T342" s="223">
        <f>SUM(T343:T344)</f>
        <v>0.080000000000000002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4" t="s">
        <v>83</v>
      </c>
      <c r="AT342" s="225" t="s">
        <v>73</v>
      </c>
      <c r="AU342" s="225" t="s">
        <v>81</v>
      </c>
      <c r="AY342" s="224" t="s">
        <v>157</v>
      </c>
      <c r="BK342" s="226">
        <f>SUM(BK343:BK344)</f>
        <v>0</v>
      </c>
    </row>
    <row r="343" s="2" customFormat="1" ht="21.75" customHeight="1">
      <c r="A343" s="40"/>
      <c r="B343" s="41"/>
      <c r="C343" s="229" t="s">
        <v>1502</v>
      </c>
      <c r="D343" s="229" t="s">
        <v>160</v>
      </c>
      <c r="E343" s="230" t="s">
        <v>1092</v>
      </c>
      <c r="F343" s="231" t="s">
        <v>1093</v>
      </c>
      <c r="G343" s="232" t="s">
        <v>168</v>
      </c>
      <c r="H343" s="233">
        <v>1</v>
      </c>
      <c r="I343" s="234"/>
      <c r="J343" s="235">
        <f>ROUND(I343*H343,2)</f>
        <v>0</v>
      </c>
      <c r="K343" s="236"/>
      <c r="L343" s="46"/>
      <c r="M343" s="237" t="s">
        <v>19</v>
      </c>
      <c r="N343" s="238" t="s">
        <v>45</v>
      </c>
      <c r="O343" s="86"/>
      <c r="P343" s="239">
        <f>O343*H343</f>
        <v>0</v>
      </c>
      <c r="Q343" s="239">
        <v>0</v>
      </c>
      <c r="R343" s="239">
        <f>Q343*H343</f>
        <v>0</v>
      </c>
      <c r="S343" s="239">
        <v>0.080000000000000002</v>
      </c>
      <c r="T343" s="240">
        <f>S343*H343</f>
        <v>0.080000000000000002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41" t="s">
        <v>242</v>
      </c>
      <c r="AT343" s="241" t="s">
        <v>160</v>
      </c>
      <c r="AU343" s="241" t="s">
        <v>83</v>
      </c>
      <c r="AY343" s="19" t="s">
        <v>157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9" t="s">
        <v>81</v>
      </c>
      <c r="BK343" s="242">
        <f>ROUND(I343*H343,2)</f>
        <v>0</v>
      </c>
      <c r="BL343" s="19" t="s">
        <v>242</v>
      </c>
      <c r="BM343" s="241" t="s">
        <v>1503</v>
      </c>
    </row>
    <row r="344" s="2" customFormat="1" ht="33" customHeight="1">
      <c r="A344" s="40"/>
      <c r="B344" s="41"/>
      <c r="C344" s="229" t="s">
        <v>1504</v>
      </c>
      <c r="D344" s="229" t="s">
        <v>160</v>
      </c>
      <c r="E344" s="230" t="s">
        <v>1095</v>
      </c>
      <c r="F344" s="231" t="s">
        <v>1096</v>
      </c>
      <c r="G344" s="232" t="s">
        <v>475</v>
      </c>
      <c r="H344" s="301"/>
      <c r="I344" s="234"/>
      <c r="J344" s="235">
        <f>ROUND(I344*H344,2)</f>
        <v>0</v>
      </c>
      <c r="K344" s="236"/>
      <c r="L344" s="46"/>
      <c r="M344" s="237" t="s">
        <v>19</v>
      </c>
      <c r="N344" s="238" t="s">
        <v>45</v>
      </c>
      <c r="O344" s="86"/>
      <c r="P344" s="239">
        <f>O344*H344</f>
        <v>0</v>
      </c>
      <c r="Q344" s="239">
        <v>0</v>
      </c>
      <c r="R344" s="239">
        <f>Q344*H344</f>
        <v>0</v>
      </c>
      <c r="S344" s="239">
        <v>0</v>
      </c>
      <c r="T344" s="240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41" t="s">
        <v>242</v>
      </c>
      <c r="AT344" s="241" t="s">
        <v>160</v>
      </c>
      <c r="AU344" s="241" t="s">
        <v>83</v>
      </c>
      <c r="AY344" s="19" t="s">
        <v>157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9" t="s">
        <v>81</v>
      </c>
      <c r="BK344" s="242">
        <f>ROUND(I344*H344,2)</f>
        <v>0</v>
      </c>
      <c r="BL344" s="19" t="s">
        <v>242</v>
      </c>
      <c r="BM344" s="241" t="s">
        <v>1505</v>
      </c>
    </row>
    <row r="345" s="12" customFormat="1" ht="25.92" customHeight="1">
      <c r="A345" s="12"/>
      <c r="B345" s="213"/>
      <c r="C345" s="214"/>
      <c r="D345" s="215" t="s">
        <v>73</v>
      </c>
      <c r="E345" s="216" t="s">
        <v>251</v>
      </c>
      <c r="F345" s="216" t="s">
        <v>1506</v>
      </c>
      <c r="G345" s="214"/>
      <c r="H345" s="214"/>
      <c r="I345" s="217"/>
      <c r="J345" s="218">
        <f>BK345</f>
        <v>0</v>
      </c>
      <c r="K345" s="214"/>
      <c r="L345" s="219"/>
      <c r="M345" s="220"/>
      <c r="N345" s="221"/>
      <c r="O345" s="221"/>
      <c r="P345" s="222">
        <f>P346</f>
        <v>0</v>
      </c>
      <c r="Q345" s="221"/>
      <c r="R345" s="222">
        <f>R346</f>
        <v>0</v>
      </c>
      <c r="S345" s="221"/>
      <c r="T345" s="223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4" t="s">
        <v>158</v>
      </c>
      <c r="AT345" s="225" t="s">
        <v>73</v>
      </c>
      <c r="AU345" s="225" t="s">
        <v>74</v>
      </c>
      <c r="AY345" s="224" t="s">
        <v>157</v>
      </c>
      <c r="BK345" s="226">
        <f>BK346</f>
        <v>0</v>
      </c>
    </row>
    <row r="346" s="12" customFormat="1" ht="22.8" customHeight="1">
      <c r="A346" s="12"/>
      <c r="B346" s="213"/>
      <c r="C346" s="214"/>
      <c r="D346" s="215" t="s">
        <v>73</v>
      </c>
      <c r="E346" s="227" t="s">
        <v>629</v>
      </c>
      <c r="F346" s="227" t="s">
        <v>1507</v>
      </c>
      <c r="G346" s="214"/>
      <c r="H346" s="214"/>
      <c r="I346" s="217"/>
      <c r="J346" s="228">
        <f>BK346</f>
        <v>0</v>
      </c>
      <c r="K346" s="214"/>
      <c r="L346" s="219"/>
      <c r="M346" s="220"/>
      <c r="N346" s="221"/>
      <c r="O346" s="221"/>
      <c r="P346" s="222">
        <f>SUM(P347:P348)</f>
        <v>0</v>
      </c>
      <c r="Q346" s="221"/>
      <c r="R346" s="222">
        <f>SUM(R347:R348)</f>
        <v>0</v>
      </c>
      <c r="S346" s="221"/>
      <c r="T346" s="223">
        <f>SUM(T347:T348)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4" t="s">
        <v>158</v>
      </c>
      <c r="AT346" s="225" t="s">
        <v>73</v>
      </c>
      <c r="AU346" s="225" t="s">
        <v>81</v>
      </c>
      <c r="AY346" s="224" t="s">
        <v>157</v>
      </c>
      <c r="BK346" s="226">
        <f>SUM(BK347:BK348)</f>
        <v>0</v>
      </c>
    </row>
    <row r="347" s="2" customFormat="1" ht="21.75" customHeight="1">
      <c r="A347" s="40"/>
      <c r="B347" s="41"/>
      <c r="C347" s="229" t="s">
        <v>1508</v>
      </c>
      <c r="D347" s="229" t="s">
        <v>160</v>
      </c>
      <c r="E347" s="230" t="s">
        <v>1509</v>
      </c>
      <c r="F347" s="231" t="s">
        <v>1510</v>
      </c>
      <c r="G347" s="232" t="s">
        <v>232</v>
      </c>
      <c r="H347" s="233">
        <v>1</v>
      </c>
      <c r="I347" s="234"/>
      <c r="J347" s="235">
        <f>ROUND(I347*H347,2)</f>
        <v>0</v>
      </c>
      <c r="K347" s="236"/>
      <c r="L347" s="46"/>
      <c r="M347" s="237" t="s">
        <v>19</v>
      </c>
      <c r="N347" s="238" t="s">
        <v>45</v>
      </c>
      <c r="O347" s="86"/>
      <c r="P347" s="239">
        <f>O347*H347</f>
        <v>0</v>
      </c>
      <c r="Q347" s="239">
        <v>0</v>
      </c>
      <c r="R347" s="239">
        <f>Q347*H347</f>
        <v>0</v>
      </c>
      <c r="S347" s="239">
        <v>0</v>
      </c>
      <c r="T347" s="240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41" t="s">
        <v>479</v>
      </c>
      <c r="AT347" s="241" t="s">
        <v>160</v>
      </c>
      <c r="AU347" s="241" t="s">
        <v>83</v>
      </c>
      <c r="AY347" s="19" t="s">
        <v>157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9" t="s">
        <v>81</v>
      </c>
      <c r="BK347" s="242">
        <f>ROUND(I347*H347,2)</f>
        <v>0</v>
      </c>
      <c r="BL347" s="19" t="s">
        <v>479</v>
      </c>
      <c r="BM347" s="241" t="s">
        <v>1511</v>
      </c>
    </row>
    <row r="348" s="2" customFormat="1">
      <c r="A348" s="40"/>
      <c r="B348" s="41"/>
      <c r="C348" s="42"/>
      <c r="D348" s="243" t="s">
        <v>170</v>
      </c>
      <c r="E348" s="42"/>
      <c r="F348" s="244" t="s">
        <v>1512</v>
      </c>
      <c r="G348" s="42"/>
      <c r="H348" s="42"/>
      <c r="I348" s="148"/>
      <c r="J348" s="42"/>
      <c r="K348" s="42"/>
      <c r="L348" s="46"/>
      <c r="M348" s="245"/>
      <c r="N348" s="246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170</v>
      </c>
      <c r="AU348" s="19" t="s">
        <v>83</v>
      </c>
    </row>
    <row r="349" s="12" customFormat="1" ht="25.92" customHeight="1">
      <c r="A349" s="12"/>
      <c r="B349" s="213"/>
      <c r="C349" s="214"/>
      <c r="D349" s="215" t="s">
        <v>73</v>
      </c>
      <c r="E349" s="216" t="s">
        <v>882</v>
      </c>
      <c r="F349" s="216" t="s">
        <v>883</v>
      </c>
      <c r="G349" s="214"/>
      <c r="H349" s="214"/>
      <c r="I349" s="217"/>
      <c r="J349" s="218">
        <f>BK349</f>
        <v>0</v>
      </c>
      <c r="K349" s="214"/>
      <c r="L349" s="219"/>
      <c r="M349" s="220"/>
      <c r="N349" s="221"/>
      <c r="O349" s="221"/>
      <c r="P349" s="222">
        <f>SUM(P350:P351)</f>
        <v>0</v>
      </c>
      <c r="Q349" s="221"/>
      <c r="R349" s="222">
        <f>SUM(R350:R351)</f>
        <v>0</v>
      </c>
      <c r="S349" s="221"/>
      <c r="T349" s="223">
        <f>SUM(T350:T351)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24" t="s">
        <v>164</v>
      </c>
      <c r="AT349" s="225" t="s">
        <v>73</v>
      </c>
      <c r="AU349" s="225" t="s">
        <v>74</v>
      </c>
      <c r="AY349" s="224" t="s">
        <v>157</v>
      </c>
      <c r="BK349" s="226">
        <f>SUM(BK350:BK351)</f>
        <v>0</v>
      </c>
    </row>
    <row r="350" s="2" customFormat="1" ht="16.5" customHeight="1">
      <c r="A350" s="40"/>
      <c r="B350" s="41"/>
      <c r="C350" s="229" t="s">
        <v>1513</v>
      </c>
      <c r="D350" s="229" t="s">
        <v>160</v>
      </c>
      <c r="E350" s="230" t="s">
        <v>884</v>
      </c>
      <c r="F350" s="231" t="s">
        <v>19</v>
      </c>
      <c r="G350" s="232" t="s">
        <v>19</v>
      </c>
      <c r="H350" s="233">
        <v>0</v>
      </c>
      <c r="I350" s="234"/>
      <c r="J350" s="235">
        <f>ROUND(I350*H350,2)</f>
        <v>0</v>
      </c>
      <c r="K350" s="236"/>
      <c r="L350" s="46"/>
      <c r="M350" s="237" t="s">
        <v>19</v>
      </c>
      <c r="N350" s="238" t="s">
        <v>45</v>
      </c>
      <c r="O350" s="86"/>
      <c r="P350" s="239">
        <f>O350*H350</f>
        <v>0</v>
      </c>
      <c r="Q350" s="239">
        <v>0</v>
      </c>
      <c r="R350" s="239">
        <f>Q350*H350</f>
        <v>0</v>
      </c>
      <c r="S350" s="239">
        <v>0</v>
      </c>
      <c r="T350" s="24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41" t="s">
        <v>885</v>
      </c>
      <c r="AT350" s="241" t="s">
        <v>160</v>
      </c>
      <c r="AU350" s="241" t="s">
        <v>81</v>
      </c>
      <c r="AY350" s="19" t="s">
        <v>157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9" t="s">
        <v>81</v>
      </c>
      <c r="BK350" s="242">
        <f>ROUND(I350*H350,2)</f>
        <v>0</v>
      </c>
      <c r="BL350" s="19" t="s">
        <v>885</v>
      </c>
      <c r="BM350" s="241" t="s">
        <v>1514</v>
      </c>
    </row>
    <row r="351" s="2" customFormat="1">
      <c r="A351" s="40"/>
      <c r="B351" s="41"/>
      <c r="C351" s="42"/>
      <c r="D351" s="243" t="s">
        <v>170</v>
      </c>
      <c r="E351" s="42"/>
      <c r="F351" s="244" t="s">
        <v>887</v>
      </c>
      <c r="G351" s="42"/>
      <c r="H351" s="42"/>
      <c r="I351" s="148"/>
      <c r="J351" s="42"/>
      <c r="K351" s="42"/>
      <c r="L351" s="46"/>
      <c r="M351" s="302"/>
      <c r="N351" s="303"/>
      <c r="O351" s="304"/>
      <c r="P351" s="304"/>
      <c r="Q351" s="304"/>
      <c r="R351" s="304"/>
      <c r="S351" s="304"/>
      <c r="T351" s="305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170</v>
      </c>
      <c r="AU351" s="19" t="s">
        <v>81</v>
      </c>
    </row>
    <row r="352" s="2" customFormat="1" ht="6.96" customHeight="1">
      <c r="A352" s="40"/>
      <c r="B352" s="61"/>
      <c r="C352" s="62"/>
      <c r="D352" s="62"/>
      <c r="E352" s="62"/>
      <c r="F352" s="62"/>
      <c r="G352" s="62"/>
      <c r="H352" s="62"/>
      <c r="I352" s="177"/>
      <c r="J352" s="62"/>
      <c r="K352" s="62"/>
      <c r="L352" s="46"/>
      <c r="M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</row>
  </sheetData>
  <sheetProtection sheet="1" autoFilter="0" formatColumns="0" formatRows="0" objects="1" scenarios="1" spinCount="100000" saltValue="PKzhNtxayyjNRaza/outGrcIJLdQaMVo25kv7ZoZLKWj2UHs/SZ64+meVUjHojKwGqa4jr6TsZcPjpEknDLfbg==" hashValue="qQKAgqy6i8ckBpcPtuRcq5skLxv24U9pj6bk4dgKFLcn0kTLVCOQZzXMkM5tOA8E4b1CVfzFmQDZ69oVuBd0jw==" algorithmName="SHA-512" password="CC35"/>
  <autoFilter ref="C108:K3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117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1515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20. 4. 2020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">
        <v>27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30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51" t="s">
        <v>26</v>
      </c>
      <c r="J20" s="135" t="str">
        <f>IF('Rekapitulace stavby'!AN16="","",'Rekapitulace stavby'!AN16)</f>
        <v/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51" t="s">
        <v>29</v>
      </c>
      <c r="J21" s="135" t="str">
        <f>IF('Rekapitulace stavby'!AN17="","",'Rekapitulace stavby'!AN17)</f>
        <v/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36</v>
      </c>
      <c r="E23" s="40"/>
      <c r="F23" s="40"/>
      <c r="G23" s="40"/>
      <c r="H23" s="40"/>
      <c r="I23" s="151" t="s">
        <v>26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37</v>
      </c>
      <c r="F24" s="40"/>
      <c r="G24" s="40"/>
      <c r="H24" s="40"/>
      <c r="I24" s="151" t="s">
        <v>29</v>
      </c>
      <c r="J24" s="135" t="s">
        <v>19</v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38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40</v>
      </c>
      <c r="E30" s="40"/>
      <c r="F30" s="40"/>
      <c r="G30" s="40"/>
      <c r="H30" s="40"/>
      <c r="I30" s="148"/>
      <c r="J30" s="161">
        <f>ROUND(J100,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42</v>
      </c>
      <c r="G32" s="40"/>
      <c r="H32" s="40"/>
      <c r="I32" s="163" t="s">
        <v>41</v>
      </c>
      <c r="J32" s="162" t="s">
        <v>43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44</v>
      </c>
      <c r="E33" s="146" t="s">
        <v>45</v>
      </c>
      <c r="F33" s="165">
        <f>ROUND((SUM(BE100:BE358)),  2)</f>
        <v>0</v>
      </c>
      <c r="G33" s="40"/>
      <c r="H33" s="40"/>
      <c r="I33" s="166">
        <v>0.20999999999999999</v>
      </c>
      <c r="J33" s="165">
        <f>ROUND(((SUM(BE100:BE358))*I33),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46</v>
      </c>
      <c r="F34" s="165">
        <f>ROUND((SUM(BF100:BF358)),  2)</f>
        <v>0</v>
      </c>
      <c r="G34" s="40"/>
      <c r="H34" s="40"/>
      <c r="I34" s="166">
        <v>0.14999999999999999</v>
      </c>
      <c r="J34" s="165">
        <f>ROUND(((SUM(BF100:BF358))*I34),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47</v>
      </c>
      <c r="F35" s="165">
        <f>ROUND((SUM(BG100:BG358)),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48</v>
      </c>
      <c r="F36" s="165">
        <f>ROUND((SUM(BH100:BH358)),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5">
        <f>ROUND((SUM(BI100:BI358)),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50</v>
      </c>
      <c r="E39" s="169"/>
      <c r="F39" s="169"/>
      <c r="G39" s="170" t="s">
        <v>51</v>
      </c>
      <c r="H39" s="171" t="s">
        <v>52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Zbečno ON - oprava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SO.02 - Oprava hradla (5000140833)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Zbečno</v>
      </c>
      <c r="G52" s="42"/>
      <c r="H52" s="42"/>
      <c r="I52" s="151" t="s">
        <v>23</v>
      </c>
      <c r="J52" s="74" t="str">
        <f>IF(J12="","",J12)</f>
        <v>20. 4. 2020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51" t="s">
        <v>33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51" t="s">
        <v>36</v>
      </c>
      <c r="J55" s="38" t="str">
        <f>E24</f>
        <v>L. Malý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122</v>
      </c>
      <c r="D57" s="183"/>
      <c r="E57" s="183"/>
      <c r="F57" s="183"/>
      <c r="G57" s="183"/>
      <c r="H57" s="183"/>
      <c r="I57" s="184"/>
      <c r="J57" s="185" t="s">
        <v>123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72</v>
      </c>
      <c r="D59" s="42"/>
      <c r="E59" s="42"/>
      <c r="F59" s="42"/>
      <c r="G59" s="42"/>
      <c r="H59" s="42"/>
      <c r="I59" s="148"/>
      <c r="J59" s="104">
        <f>J100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87"/>
      <c r="C60" s="188"/>
      <c r="D60" s="189" t="s">
        <v>125</v>
      </c>
      <c r="E60" s="190"/>
      <c r="F60" s="190"/>
      <c r="G60" s="190"/>
      <c r="H60" s="190"/>
      <c r="I60" s="191"/>
      <c r="J60" s="192">
        <f>J101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126</v>
      </c>
      <c r="E61" s="196"/>
      <c r="F61" s="196"/>
      <c r="G61" s="196"/>
      <c r="H61" s="196"/>
      <c r="I61" s="197"/>
      <c r="J61" s="198">
        <f>J102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127</v>
      </c>
      <c r="E62" s="196"/>
      <c r="F62" s="196"/>
      <c r="G62" s="196"/>
      <c r="H62" s="196"/>
      <c r="I62" s="197"/>
      <c r="J62" s="198">
        <f>J106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4"/>
      <c r="C63" s="127"/>
      <c r="D63" s="195" t="s">
        <v>128</v>
      </c>
      <c r="E63" s="196"/>
      <c r="F63" s="196"/>
      <c r="G63" s="196"/>
      <c r="H63" s="196"/>
      <c r="I63" s="197"/>
      <c r="J63" s="198">
        <f>J145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4"/>
      <c r="C64" s="127"/>
      <c r="D64" s="195" t="s">
        <v>129</v>
      </c>
      <c r="E64" s="196"/>
      <c r="F64" s="196"/>
      <c r="G64" s="196"/>
      <c r="H64" s="196"/>
      <c r="I64" s="197"/>
      <c r="J64" s="198">
        <f>J151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4"/>
      <c r="C65" s="127"/>
      <c r="D65" s="195" t="s">
        <v>130</v>
      </c>
      <c r="E65" s="196"/>
      <c r="F65" s="196"/>
      <c r="G65" s="196"/>
      <c r="H65" s="196"/>
      <c r="I65" s="197"/>
      <c r="J65" s="198">
        <f>J196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131</v>
      </c>
      <c r="E66" s="196"/>
      <c r="F66" s="196"/>
      <c r="G66" s="196"/>
      <c r="H66" s="196"/>
      <c r="I66" s="197"/>
      <c r="J66" s="198">
        <f>J202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7"/>
      <c r="C67" s="188"/>
      <c r="D67" s="189" t="s">
        <v>132</v>
      </c>
      <c r="E67" s="190"/>
      <c r="F67" s="190"/>
      <c r="G67" s="190"/>
      <c r="H67" s="190"/>
      <c r="I67" s="191"/>
      <c r="J67" s="192">
        <f>J204</f>
        <v>0</v>
      </c>
      <c r="K67" s="188"/>
      <c r="L67" s="19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94"/>
      <c r="C68" s="127"/>
      <c r="D68" s="195" t="s">
        <v>1516</v>
      </c>
      <c r="E68" s="196"/>
      <c r="F68" s="196"/>
      <c r="G68" s="196"/>
      <c r="H68" s="196"/>
      <c r="I68" s="197"/>
      <c r="J68" s="198">
        <f>J205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133</v>
      </c>
      <c r="E69" s="196"/>
      <c r="F69" s="196"/>
      <c r="G69" s="196"/>
      <c r="H69" s="196"/>
      <c r="I69" s="197"/>
      <c r="J69" s="198">
        <f>J209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656</v>
      </c>
      <c r="E70" s="196"/>
      <c r="F70" s="196"/>
      <c r="G70" s="196"/>
      <c r="H70" s="196"/>
      <c r="I70" s="197"/>
      <c r="J70" s="198">
        <f>J211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892</v>
      </c>
      <c r="E71" s="196"/>
      <c r="F71" s="196"/>
      <c r="G71" s="196"/>
      <c r="H71" s="196"/>
      <c r="I71" s="197"/>
      <c r="J71" s="198">
        <f>J243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4"/>
      <c r="C72" s="127"/>
      <c r="D72" s="195" t="s">
        <v>136</v>
      </c>
      <c r="E72" s="196"/>
      <c r="F72" s="196"/>
      <c r="G72" s="196"/>
      <c r="H72" s="196"/>
      <c r="I72" s="197"/>
      <c r="J72" s="198">
        <f>J250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137</v>
      </c>
      <c r="E73" s="196"/>
      <c r="F73" s="196"/>
      <c r="G73" s="196"/>
      <c r="H73" s="196"/>
      <c r="I73" s="197"/>
      <c r="J73" s="198">
        <f>J278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4"/>
      <c r="C74" s="127"/>
      <c r="D74" s="195" t="s">
        <v>138</v>
      </c>
      <c r="E74" s="196"/>
      <c r="F74" s="196"/>
      <c r="G74" s="196"/>
      <c r="H74" s="196"/>
      <c r="I74" s="197"/>
      <c r="J74" s="198">
        <f>J302</f>
        <v>0</v>
      </c>
      <c r="K74" s="127"/>
      <c r="L74" s="19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4"/>
      <c r="C75" s="127"/>
      <c r="D75" s="195" t="s">
        <v>894</v>
      </c>
      <c r="E75" s="196"/>
      <c r="F75" s="196"/>
      <c r="G75" s="196"/>
      <c r="H75" s="196"/>
      <c r="I75" s="197"/>
      <c r="J75" s="198">
        <f>J317</f>
        <v>0</v>
      </c>
      <c r="K75" s="127"/>
      <c r="L75" s="19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4"/>
      <c r="C76" s="127"/>
      <c r="D76" s="195" t="s">
        <v>139</v>
      </c>
      <c r="E76" s="196"/>
      <c r="F76" s="196"/>
      <c r="G76" s="196"/>
      <c r="H76" s="196"/>
      <c r="I76" s="197"/>
      <c r="J76" s="198">
        <f>J330</f>
        <v>0</v>
      </c>
      <c r="K76" s="127"/>
      <c r="L76" s="19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4"/>
      <c r="C77" s="127"/>
      <c r="D77" s="195" t="s">
        <v>895</v>
      </c>
      <c r="E77" s="196"/>
      <c r="F77" s="196"/>
      <c r="G77" s="196"/>
      <c r="H77" s="196"/>
      <c r="I77" s="197"/>
      <c r="J77" s="198">
        <f>J337</f>
        <v>0</v>
      </c>
      <c r="K77" s="127"/>
      <c r="L77" s="19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4"/>
      <c r="C78" s="127"/>
      <c r="D78" s="195" t="s">
        <v>140</v>
      </c>
      <c r="E78" s="196"/>
      <c r="F78" s="196"/>
      <c r="G78" s="196"/>
      <c r="H78" s="196"/>
      <c r="I78" s="197"/>
      <c r="J78" s="198">
        <f>J344</f>
        <v>0</v>
      </c>
      <c r="K78" s="127"/>
      <c r="L78" s="19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4"/>
      <c r="C79" s="127"/>
      <c r="D79" s="195" t="s">
        <v>896</v>
      </c>
      <c r="E79" s="196"/>
      <c r="F79" s="196"/>
      <c r="G79" s="196"/>
      <c r="H79" s="196"/>
      <c r="I79" s="197"/>
      <c r="J79" s="198">
        <f>J352</f>
        <v>0</v>
      </c>
      <c r="K79" s="127"/>
      <c r="L79" s="19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87"/>
      <c r="C80" s="188"/>
      <c r="D80" s="189" t="s">
        <v>141</v>
      </c>
      <c r="E80" s="190"/>
      <c r="F80" s="190"/>
      <c r="G80" s="190"/>
      <c r="H80" s="190"/>
      <c r="I80" s="191"/>
      <c r="J80" s="192">
        <f>J355</f>
        <v>0</v>
      </c>
      <c r="K80" s="188"/>
      <c r="L80" s="193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40"/>
      <c r="B81" s="41"/>
      <c r="C81" s="42"/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61"/>
      <c r="C82" s="62"/>
      <c r="D82" s="62"/>
      <c r="E82" s="62"/>
      <c r="F82" s="62"/>
      <c r="G82" s="62"/>
      <c r="H82" s="62"/>
      <c r="I82" s="177"/>
      <c r="J82" s="62"/>
      <c r="K82" s="6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6" s="2" customFormat="1" ht="6.96" customHeight="1">
      <c r="A86" s="40"/>
      <c r="B86" s="63"/>
      <c r="C86" s="64"/>
      <c r="D86" s="64"/>
      <c r="E86" s="64"/>
      <c r="F86" s="64"/>
      <c r="G86" s="64"/>
      <c r="H86" s="64"/>
      <c r="I86" s="180"/>
      <c r="J86" s="64"/>
      <c r="K86" s="64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4.96" customHeight="1">
      <c r="A87" s="40"/>
      <c r="B87" s="41"/>
      <c r="C87" s="25" t="s">
        <v>142</v>
      </c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</v>
      </c>
      <c r="D89" s="42"/>
      <c r="E89" s="42"/>
      <c r="F89" s="42"/>
      <c r="G89" s="42"/>
      <c r="H89" s="42"/>
      <c r="I89" s="148"/>
      <c r="J89" s="42"/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181" t="str">
        <f>E7</f>
        <v>Zbečno ON - oprava</v>
      </c>
      <c r="F90" s="34"/>
      <c r="G90" s="34"/>
      <c r="H90" s="34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117</v>
      </c>
      <c r="D91" s="42"/>
      <c r="E91" s="42"/>
      <c r="F91" s="42"/>
      <c r="G91" s="42"/>
      <c r="H91" s="42"/>
      <c r="I91" s="148"/>
      <c r="J91" s="42"/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E9</f>
        <v>SO.02 - Oprava hradla (5000140833)</v>
      </c>
      <c r="F92" s="42"/>
      <c r="G92" s="42"/>
      <c r="H92" s="42"/>
      <c r="I92" s="148"/>
      <c r="J92" s="42"/>
      <c r="K92" s="42"/>
      <c r="L92" s="14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148"/>
      <c r="J93" s="42"/>
      <c r="K93" s="42"/>
      <c r="L93" s="14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F12</f>
        <v>Zbečno</v>
      </c>
      <c r="G94" s="42"/>
      <c r="H94" s="42"/>
      <c r="I94" s="151" t="s">
        <v>23</v>
      </c>
      <c r="J94" s="74" t="str">
        <f>IF(J12="","",J12)</f>
        <v>20. 4. 2020</v>
      </c>
      <c r="K94" s="42"/>
      <c r="L94" s="14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148"/>
      <c r="J95" s="42"/>
      <c r="K95" s="42"/>
      <c r="L95" s="14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E15</f>
        <v>Správa železnic, státní organizace</v>
      </c>
      <c r="G96" s="42"/>
      <c r="H96" s="42"/>
      <c r="I96" s="151" t="s">
        <v>33</v>
      </c>
      <c r="J96" s="38" t="str">
        <f>E21</f>
        <v xml:space="preserve"> </v>
      </c>
      <c r="K96" s="42"/>
      <c r="L96" s="14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31</v>
      </c>
      <c r="D97" s="42"/>
      <c r="E97" s="42"/>
      <c r="F97" s="29" t="str">
        <f>IF(E18="","",E18)</f>
        <v>Vyplň údaj</v>
      </c>
      <c r="G97" s="42"/>
      <c r="H97" s="42"/>
      <c r="I97" s="151" t="s">
        <v>36</v>
      </c>
      <c r="J97" s="38" t="str">
        <f>E24</f>
        <v>L. Malý</v>
      </c>
      <c r="K97" s="42"/>
      <c r="L97" s="14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148"/>
      <c r="J98" s="42"/>
      <c r="K98" s="42"/>
      <c r="L98" s="14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200"/>
      <c r="B99" s="201"/>
      <c r="C99" s="202" t="s">
        <v>143</v>
      </c>
      <c r="D99" s="203" t="s">
        <v>59</v>
      </c>
      <c r="E99" s="203" t="s">
        <v>55</v>
      </c>
      <c r="F99" s="203" t="s">
        <v>56</v>
      </c>
      <c r="G99" s="203" t="s">
        <v>144</v>
      </c>
      <c r="H99" s="203" t="s">
        <v>145</v>
      </c>
      <c r="I99" s="204" t="s">
        <v>146</v>
      </c>
      <c r="J99" s="205" t="s">
        <v>123</v>
      </c>
      <c r="K99" s="206" t="s">
        <v>147</v>
      </c>
      <c r="L99" s="207"/>
      <c r="M99" s="94" t="s">
        <v>19</v>
      </c>
      <c r="N99" s="95" t="s">
        <v>44</v>
      </c>
      <c r="O99" s="95" t="s">
        <v>148</v>
      </c>
      <c r="P99" s="95" t="s">
        <v>149</v>
      </c>
      <c r="Q99" s="95" t="s">
        <v>150</v>
      </c>
      <c r="R99" s="95" t="s">
        <v>151</v>
      </c>
      <c r="S99" s="95" t="s">
        <v>152</v>
      </c>
      <c r="T99" s="96" t="s">
        <v>153</v>
      </c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</row>
    <row r="100" s="2" customFormat="1" ht="22.8" customHeight="1">
      <c r="A100" s="40"/>
      <c r="B100" s="41"/>
      <c r="C100" s="101" t="s">
        <v>154</v>
      </c>
      <c r="D100" s="42"/>
      <c r="E100" s="42"/>
      <c r="F100" s="42"/>
      <c r="G100" s="42"/>
      <c r="H100" s="42"/>
      <c r="I100" s="148"/>
      <c r="J100" s="208">
        <f>BK100</f>
        <v>0</v>
      </c>
      <c r="K100" s="42"/>
      <c r="L100" s="46"/>
      <c r="M100" s="97"/>
      <c r="N100" s="209"/>
      <c r="O100" s="98"/>
      <c r="P100" s="210">
        <f>P101+P204+P355</f>
        <v>0</v>
      </c>
      <c r="Q100" s="98"/>
      <c r="R100" s="210">
        <f>R101+R204+R355</f>
        <v>1.7689718800000001</v>
      </c>
      <c r="S100" s="98"/>
      <c r="T100" s="211">
        <f>T101+T204+T355</f>
        <v>6.4104919999999996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73</v>
      </c>
      <c r="AU100" s="19" t="s">
        <v>124</v>
      </c>
      <c r="BK100" s="212">
        <f>BK101+BK204+BK355</f>
        <v>0</v>
      </c>
    </row>
    <row r="101" s="12" customFormat="1" ht="25.92" customHeight="1">
      <c r="A101" s="12"/>
      <c r="B101" s="213"/>
      <c r="C101" s="214"/>
      <c r="D101" s="215" t="s">
        <v>73</v>
      </c>
      <c r="E101" s="216" t="s">
        <v>155</v>
      </c>
      <c r="F101" s="216" t="s">
        <v>156</v>
      </c>
      <c r="G101" s="214"/>
      <c r="H101" s="214"/>
      <c r="I101" s="217"/>
      <c r="J101" s="218">
        <f>BK101</f>
        <v>0</v>
      </c>
      <c r="K101" s="214"/>
      <c r="L101" s="219"/>
      <c r="M101" s="220"/>
      <c r="N101" s="221"/>
      <c r="O101" s="221"/>
      <c r="P101" s="222">
        <f>P102+P106+P145+P151+P196+P202</f>
        <v>0</v>
      </c>
      <c r="Q101" s="221"/>
      <c r="R101" s="222">
        <f>R102+R106+R145+R151+R196+R202</f>
        <v>0.22220239999999999</v>
      </c>
      <c r="S101" s="221"/>
      <c r="T101" s="223">
        <f>T102+T106+T145+T151+T196+T202</f>
        <v>4.6904919999999999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24" t="s">
        <v>81</v>
      </c>
      <c r="AT101" s="225" t="s">
        <v>73</v>
      </c>
      <c r="AU101" s="225" t="s">
        <v>74</v>
      </c>
      <c r="AY101" s="224" t="s">
        <v>157</v>
      </c>
      <c r="BK101" s="226">
        <f>BK102+BK106+BK145+BK151+BK196+BK202</f>
        <v>0</v>
      </c>
    </row>
    <row r="102" s="12" customFormat="1" ht="22.8" customHeight="1">
      <c r="A102" s="12"/>
      <c r="B102" s="213"/>
      <c r="C102" s="214"/>
      <c r="D102" s="215" t="s">
        <v>73</v>
      </c>
      <c r="E102" s="227" t="s">
        <v>158</v>
      </c>
      <c r="F102" s="227" t="s">
        <v>159</v>
      </c>
      <c r="G102" s="214"/>
      <c r="H102" s="214"/>
      <c r="I102" s="217"/>
      <c r="J102" s="228">
        <f>BK102</f>
        <v>0</v>
      </c>
      <c r="K102" s="214"/>
      <c r="L102" s="219"/>
      <c r="M102" s="220"/>
      <c r="N102" s="221"/>
      <c r="O102" s="221"/>
      <c r="P102" s="222">
        <f>SUM(P103:P105)</f>
        <v>0</v>
      </c>
      <c r="Q102" s="221"/>
      <c r="R102" s="222">
        <f>SUM(R103:R105)</f>
        <v>0</v>
      </c>
      <c r="S102" s="221"/>
      <c r="T102" s="223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4" t="s">
        <v>81</v>
      </c>
      <c r="AT102" s="225" t="s">
        <v>73</v>
      </c>
      <c r="AU102" s="225" t="s">
        <v>81</v>
      </c>
      <c r="AY102" s="224" t="s">
        <v>157</v>
      </c>
      <c r="BK102" s="226">
        <f>SUM(BK103:BK105)</f>
        <v>0</v>
      </c>
    </row>
    <row r="103" s="2" customFormat="1" ht="21.75" customHeight="1">
      <c r="A103" s="40"/>
      <c r="B103" s="41"/>
      <c r="C103" s="229" t="s">
        <v>81</v>
      </c>
      <c r="D103" s="229" t="s">
        <v>160</v>
      </c>
      <c r="E103" s="230" t="s">
        <v>660</v>
      </c>
      <c r="F103" s="231" t="s">
        <v>661</v>
      </c>
      <c r="G103" s="232" t="s">
        <v>168</v>
      </c>
      <c r="H103" s="233">
        <v>1</v>
      </c>
      <c r="I103" s="234"/>
      <c r="J103" s="235">
        <f>ROUND(I103*H103,2)</f>
        <v>0</v>
      </c>
      <c r="K103" s="236"/>
      <c r="L103" s="46"/>
      <c r="M103" s="237" t="s">
        <v>19</v>
      </c>
      <c r="N103" s="238" t="s">
        <v>45</v>
      </c>
      <c r="O103" s="86"/>
      <c r="P103" s="239">
        <f>O103*H103</f>
        <v>0</v>
      </c>
      <c r="Q103" s="239">
        <v>0</v>
      </c>
      <c r="R103" s="239">
        <f>Q103*H103</f>
        <v>0</v>
      </c>
      <c r="S103" s="239">
        <v>0</v>
      </c>
      <c r="T103" s="24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1" t="s">
        <v>164</v>
      </c>
      <c r="AT103" s="241" t="s">
        <v>160</v>
      </c>
      <c r="AU103" s="241" t="s">
        <v>83</v>
      </c>
      <c r="AY103" s="19" t="s">
        <v>157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9" t="s">
        <v>81</v>
      </c>
      <c r="BK103" s="242">
        <f>ROUND(I103*H103,2)</f>
        <v>0</v>
      </c>
      <c r="BL103" s="19" t="s">
        <v>164</v>
      </c>
      <c r="BM103" s="241" t="s">
        <v>1517</v>
      </c>
    </row>
    <row r="104" s="2" customFormat="1" ht="44.25" customHeight="1">
      <c r="A104" s="40"/>
      <c r="B104" s="41"/>
      <c r="C104" s="229" t="s">
        <v>83</v>
      </c>
      <c r="D104" s="229" t="s">
        <v>160</v>
      </c>
      <c r="E104" s="230" t="s">
        <v>166</v>
      </c>
      <c r="F104" s="231" t="s">
        <v>167</v>
      </c>
      <c r="G104" s="232" t="s">
        <v>168</v>
      </c>
      <c r="H104" s="233">
        <v>1</v>
      </c>
      <c r="I104" s="234"/>
      <c r="J104" s="235">
        <f>ROUND(I104*H104,2)</f>
        <v>0</v>
      </c>
      <c r="K104" s="236"/>
      <c r="L104" s="46"/>
      <c r="M104" s="237" t="s">
        <v>19</v>
      </c>
      <c r="N104" s="238" t="s">
        <v>45</v>
      </c>
      <c r="O104" s="86"/>
      <c r="P104" s="239">
        <f>O104*H104</f>
        <v>0</v>
      </c>
      <c r="Q104" s="239">
        <v>0</v>
      </c>
      <c r="R104" s="239">
        <f>Q104*H104</f>
        <v>0</v>
      </c>
      <c r="S104" s="239">
        <v>0</v>
      </c>
      <c r="T104" s="24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1" t="s">
        <v>164</v>
      </c>
      <c r="AT104" s="241" t="s">
        <v>160</v>
      </c>
      <c r="AU104" s="241" t="s">
        <v>83</v>
      </c>
      <c r="AY104" s="19" t="s">
        <v>157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81</v>
      </c>
      <c r="BK104" s="242">
        <f>ROUND(I104*H104,2)</f>
        <v>0</v>
      </c>
      <c r="BL104" s="19" t="s">
        <v>164</v>
      </c>
      <c r="BM104" s="241" t="s">
        <v>1518</v>
      </c>
    </row>
    <row r="105" s="2" customFormat="1">
      <c r="A105" s="40"/>
      <c r="B105" s="41"/>
      <c r="C105" s="42"/>
      <c r="D105" s="243" t="s">
        <v>170</v>
      </c>
      <c r="E105" s="42"/>
      <c r="F105" s="244" t="s">
        <v>171</v>
      </c>
      <c r="G105" s="42"/>
      <c r="H105" s="42"/>
      <c r="I105" s="148"/>
      <c r="J105" s="42"/>
      <c r="K105" s="42"/>
      <c r="L105" s="46"/>
      <c r="M105" s="245"/>
      <c r="N105" s="24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170</v>
      </c>
      <c r="AU105" s="19" t="s">
        <v>83</v>
      </c>
    </row>
    <row r="106" s="12" customFormat="1" ht="22.8" customHeight="1">
      <c r="A106" s="12"/>
      <c r="B106" s="213"/>
      <c r="C106" s="214"/>
      <c r="D106" s="215" t="s">
        <v>73</v>
      </c>
      <c r="E106" s="227" t="s">
        <v>185</v>
      </c>
      <c r="F106" s="227" t="s">
        <v>186</v>
      </c>
      <c r="G106" s="214"/>
      <c r="H106" s="214"/>
      <c r="I106" s="217"/>
      <c r="J106" s="228">
        <f>BK106</f>
        <v>0</v>
      </c>
      <c r="K106" s="214"/>
      <c r="L106" s="219"/>
      <c r="M106" s="220"/>
      <c r="N106" s="221"/>
      <c r="O106" s="221"/>
      <c r="P106" s="222">
        <f>SUM(P107:P144)</f>
        <v>0</v>
      </c>
      <c r="Q106" s="221"/>
      <c r="R106" s="222">
        <f>SUM(R107:R144)</f>
        <v>0.22070239999999999</v>
      </c>
      <c r="S106" s="221"/>
      <c r="T106" s="223">
        <f>SUM(T107:T144)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24" t="s">
        <v>81</v>
      </c>
      <c r="AT106" s="225" t="s">
        <v>73</v>
      </c>
      <c r="AU106" s="225" t="s">
        <v>81</v>
      </c>
      <c r="AY106" s="224" t="s">
        <v>157</v>
      </c>
      <c r="BK106" s="226">
        <f>SUM(BK107:BK144)</f>
        <v>0</v>
      </c>
    </row>
    <row r="107" s="2" customFormat="1" ht="21.75" customHeight="1">
      <c r="A107" s="40"/>
      <c r="B107" s="41"/>
      <c r="C107" s="229" t="s">
        <v>158</v>
      </c>
      <c r="D107" s="229" t="s">
        <v>160</v>
      </c>
      <c r="E107" s="230" t="s">
        <v>1519</v>
      </c>
      <c r="F107" s="231" t="s">
        <v>1520</v>
      </c>
      <c r="G107" s="232" t="s">
        <v>204</v>
      </c>
      <c r="H107" s="233">
        <v>54.799999999999997</v>
      </c>
      <c r="I107" s="234"/>
      <c r="J107" s="235">
        <f>ROUND(I107*H107,2)</f>
        <v>0</v>
      </c>
      <c r="K107" s="236"/>
      <c r="L107" s="46"/>
      <c r="M107" s="237" t="s">
        <v>19</v>
      </c>
      <c r="N107" s="238" t="s">
        <v>45</v>
      </c>
      <c r="O107" s="86"/>
      <c r="P107" s="239">
        <f>O107*H107</f>
        <v>0</v>
      </c>
      <c r="Q107" s="239">
        <v>0.0015</v>
      </c>
      <c r="R107" s="239">
        <f>Q107*H107</f>
        <v>0.082199999999999995</v>
      </c>
      <c r="S107" s="239">
        <v>0</v>
      </c>
      <c r="T107" s="24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164</v>
      </c>
      <c r="AT107" s="241" t="s">
        <v>160</v>
      </c>
      <c r="AU107" s="241" t="s">
        <v>83</v>
      </c>
      <c r="AY107" s="19" t="s">
        <v>157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81</v>
      </c>
      <c r="BK107" s="242">
        <f>ROUND(I107*H107,2)</f>
        <v>0</v>
      </c>
      <c r="BL107" s="19" t="s">
        <v>164</v>
      </c>
      <c r="BM107" s="241" t="s">
        <v>1521</v>
      </c>
    </row>
    <row r="108" s="13" customFormat="1">
      <c r="A108" s="13"/>
      <c r="B108" s="247"/>
      <c r="C108" s="248"/>
      <c r="D108" s="243" t="s">
        <v>176</v>
      </c>
      <c r="E108" s="249" t="s">
        <v>19</v>
      </c>
      <c r="F108" s="250" t="s">
        <v>1522</v>
      </c>
      <c r="G108" s="248"/>
      <c r="H108" s="251">
        <v>24.800000000000001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7" t="s">
        <v>176</v>
      </c>
      <c r="AU108" s="257" t="s">
        <v>83</v>
      </c>
      <c r="AV108" s="13" t="s">
        <v>83</v>
      </c>
      <c r="AW108" s="13" t="s">
        <v>35</v>
      </c>
      <c r="AX108" s="13" t="s">
        <v>74</v>
      </c>
      <c r="AY108" s="257" t="s">
        <v>157</v>
      </c>
    </row>
    <row r="109" s="13" customFormat="1">
      <c r="A109" s="13"/>
      <c r="B109" s="247"/>
      <c r="C109" s="248"/>
      <c r="D109" s="243" t="s">
        <v>176</v>
      </c>
      <c r="E109" s="249" t="s">
        <v>19</v>
      </c>
      <c r="F109" s="250" t="s">
        <v>1523</v>
      </c>
      <c r="G109" s="248"/>
      <c r="H109" s="251">
        <v>17.199999999999999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7" t="s">
        <v>176</v>
      </c>
      <c r="AU109" s="257" t="s">
        <v>83</v>
      </c>
      <c r="AV109" s="13" t="s">
        <v>83</v>
      </c>
      <c r="AW109" s="13" t="s">
        <v>35</v>
      </c>
      <c r="AX109" s="13" t="s">
        <v>74</v>
      </c>
      <c r="AY109" s="257" t="s">
        <v>157</v>
      </c>
    </row>
    <row r="110" s="15" customFormat="1">
      <c r="A110" s="15"/>
      <c r="B110" s="269"/>
      <c r="C110" s="270"/>
      <c r="D110" s="243" t="s">
        <v>176</v>
      </c>
      <c r="E110" s="271" t="s">
        <v>19</v>
      </c>
      <c r="F110" s="272" t="s">
        <v>194</v>
      </c>
      <c r="G110" s="270"/>
      <c r="H110" s="273">
        <v>42</v>
      </c>
      <c r="I110" s="274"/>
      <c r="J110" s="270"/>
      <c r="K110" s="270"/>
      <c r="L110" s="275"/>
      <c r="M110" s="276"/>
      <c r="N110" s="277"/>
      <c r="O110" s="277"/>
      <c r="P110" s="277"/>
      <c r="Q110" s="277"/>
      <c r="R110" s="277"/>
      <c r="S110" s="277"/>
      <c r="T110" s="27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9" t="s">
        <v>176</v>
      </c>
      <c r="AU110" s="279" t="s">
        <v>83</v>
      </c>
      <c r="AV110" s="15" t="s">
        <v>158</v>
      </c>
      <c r="AW110" s="15" t="s">
        <v>35</v>
      </c>
      <c r="AX110" s="15" t="s">
        <v>74</v>
      </c>
      <c r="AY110" s="279" t="s">
        <v>157</v>
      </c>
    </row>
    <row r="111" s="13" customFormat="1">
      <c r="A111" s="13"/>
      <c r="B111" s="247"/>
      <c r="C111" s="248"/>
      <c r="D111" s="243" t="s">
        <v>176</v>
      </c>
      <c r="E111" s="249" t="s">
        <v>19</v>
      </c>
      <c r="F111" s="250" t="s">
        <v>1524</v>
      </c>
      <c r="G111" s="248"/>
      <c r="H111" s="251">
        <v>12.800000000000001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7" t="s">
        <v>176</v>
      </c>
      <c r="AU111" s="257" t="s">
        <v>83</v>
      </c>
      <c r="AV111" s="13" t="s">
        <v>83</v>
      </c>
      <c r="AW111" s="13" t="s">
        <v>35</v>
      </c>
      <c r="AX111" s="13" t="s">
        <v>74</v>
      </c>
      <c r="AY111" s="257" t="s">
        <v>157</v>
      </c>
    </row>
    <row r="112" s="15" customFormat="1">
      <c r="A112" s="15"/>
      <c r="B112" s="269"/>
      <c r="C112" s="270"/>
      <c r="D112" s="243" t="s">
        <v>176</v>
      </c>
      <c r="E112" s="271" t="s">
        <v>19</v>
      </c>
      <c r="F112" s="272" t="s">
        <v>194</v>
      </c>
      <c r="G112" s="270"/>
      <c r="H112" s="273">
        <v>12.800000000000001</v>
      </c>
      <c r="I112" s="274"/>
      <c r="J112" s="270"/>
      <c r="K112" s="270"/>
      <c r="L112" s="275"/>
      <c r="M112" s="276"/>
      <c r="N112" s="277"/>
      <c r="O112" s="277"/>
      <c r="P112" s="277"/>
      <c r="Q112" s="277"/>
      <c r="R112" s="277"/>
      <c r="S112" s="277"/>
      <c r="T112" s="27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9" t="s">
        <v>176</v>
      </c>
      <c r="AU112" s="279" t="s">
        <v>83</v>
      </c>
      <c r="AV112" s="15" t="s">
        <v>158</v>
      </c>
      <c r="AW112" s="15" t="s">
        <v>35</v>
      </c>
      <c r="AX112" s="15" t="s">
        <v>74</v>
      </c>
      <c r="AY112" s="279" t="s">
        <v>157</v>
      </c>
    </row>
    <row r="113" s="14" customFormat="1">
      <c r="A113" s="14"/>
      <c r="B113" s="258"/>
      <c r="C113" s="259"/>
      <c r="D113" s="243" t="s">
        <v>176</v>
      </c>
      <c r="E113" s="260" t="s">
        <v>19</v>
      </c>
      <c r="F113" s="261" t="s">
        <v>183</v>
      </c>
      <c r="G113" s="259"/>
      <c r="H113" s="262">
        <v>54.799999999999997</v>
      </c>
      <c r="I113" s="263"/>
      <c r="J113" s="259"/>
      <c r="K113" s="259"/>
      <c r="L113" s="264"/>
      <c r="M113" s="265"/>
      <c r="N113" s="266"/>
      <c r="O113" s="266"/>
      <c r="P113" s="266"/>
      <c r="Q113" s="266"/>
      <c r="R113" s="266"/>
      <c r="S113" s="266"/>
      <c r="T113" s="26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8" t="s">
        <v>176</v>
      </c>
      <c r="AU113" s="268" t="s">
        <v>83</v>
      </c>
      <c r="AV113" s="14" t="s">
        <v>164</v>
      </c>
      <c r="AW113" s="14" t="s">
        <v>35</v>
      </c>
      <c r="AX113" s="14" t="s">
        <v>81</v>
      </c>
      <c r="AY113" s="268" t="s">
        <v>157</v>
      </c>
    </row>
    <row r="114" s="2" customFormat="1" ht="16.5" customHeight="1">
      <c r="A114" s="40"/>
      <c r="B114" s="41"/>
      <c r="C114" s="229" t="s">
        <v>164</v>
      </c>
      <c r="D114" s="229" t="s">
        <v>160</v>
      </c>
      <c r="E114" s="230" t="s">
        <v>1525</v>
      </c>
      <c r="F114" s="231" t="s">
        <v>1526</v>
      </c>
      <c r="G114" s="232" t="s">
        <v>174</v>
      </c>
      <c r="H114" s="233">
        <v>51.68</v>
      </c>
      <c r="I114" s="234"/>
      <c r="J114" s="235">
        <f>ROUND(I114*H114,2)</f>
        <v>0</v>
      </c>
      <c r="K114" s="236"/>
      <c r="L114" s="46"/>
      <c r="M114" s="237" t="s">
        <v>19</v>
      </c>
      <c r="N114" s="238" t="s">
        <v>45</v>
      </c>
      <c r="O114" s="86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164</v>
      </c>
      <c r="AT114" s="241" t="s">
        <v>160</v>
      </c>
      <c r="AU114" s="241" t="s">
        <v>83</v>
      </c>
      <c r="AY114" s="19" t="s">
        <v>157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81</v>
      </c>
      <c r="BK114" s="242">
        <f>ROUND(I114*H114,2)</f>
        <v>0</v>
      </c>
      <c r="BL114" s="19" t="s">
        <v>164</v>
      </c>
      <c r="BM114" s="241" t="s">
        <v>1527</v>
      </c>
    </row>
    <row r="115" s="2" customFormat="1" ht="21.75" customHeight="1">
      <c r="A115" s="40"/>
      <c r="B115" s="41"/>
      <c r="C115" s="229" t="s">
        <v>187</v>
      </c>
      <c r="D115" s="229" t="s">
        <v>160</v>
      </c>
      <c r="E115" s="230" t="s">
        <v>1528</v>
      </c>
      <c r="F115" s="231" t="s">
        <v>1529</v>
      </c>
      <c r="G115" s="232" t="s">
        <v>174</v>
      </c>
      <c r="H115" s="233">
        <v>51.68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45</v>
      </c>
      <c r="O115" s="86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164</v>
      </c>
      <c r="AT115" s="241" t="s">
        <v>160</v>
      </c>
      <c r="AU115" s="241" t="s">
        <v>83</v>
      </c>
      <c r="AY115" s="19" t="s">
        <v>157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81</v>
      </c>
      <c r="BK115" s="242">
        <f>ROUND(I115*H115,2)</f>
        <v>0</v>
      </c>
      <c r="BL115" s="19" t="s">
        <v>164</v>
      </c>
      <c r="BM115" s="241" t="s">
        <v>1530</v>
      </c>
    </row>
    <row r="116" s="2" customFormat="1" ht="16.5" customHeight="1">
      <c r="A116" s="40"/>
      <c r="B116" s="41"/>
      <c r="C116" s="229" t="s">
        <v>185</v>
      </c>
      <c r="D116" s="229" t="s">
        <v>160</v>
      </c>
      <c r="E116" s="230" t="s">
        <v>1531</v>
      </c>
      <c r="F116" s="231" t="s">
        <v>1532</v>
      </c>
      <c r="G116" s="232" t="s">
        <v>174</v>
      </c>
      <c r="H116" s="233">
        <v>51.68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45</v>
      </c>
      <c r="O116" s="86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164</v>
      </c>
      <c r="AT116" s="241" t="s">
        <v>160</v>
      </c>
      <c r="AU116" s="241" t="s">
        <v>83</v>
      </c>
      <c r="AY116" s="19" t="s">
        <v>157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81</v>
      </c>
      <c r="BK116" s="242">
        <f>ROUND(I116*H116,2)</f>
        <v>0</v>
      </c>
      <c r="BL116" s="19" t="s">
        <v>164</v>
      </c>
      <c r="BM116" s="241" t="s">
        <v>1533</v>
      </c>
    </row>
    <row r="117" s="2" customFormat="1" ht="21.75" customHeight="1">
      <c r="A117" s="40"/>
      <c r="B117" s="41"/>
      <c r="C117" s="229" t="s">
        <v>201</v>
      </c>
      <c r="D117" s="229" t="s">
        <v>160</v>
      </c>
      <c r="E117" s="230" t="s">
        <v>1534</v>
      </c>
      <c r="F117" s="231" t="s">
        <v>1535</v>
      </c>
      <c r="G117" s="232" t="s">
        <v>174</v>
      </c>
      <c r="H117" s="233">
        <v>51.68</v>
      </c>
      <c r="I117" s="234"/>
      <c r="J117" s="235">
        <f>ROUND(I117*H117,2)</f>
        <v>0</v>
      </c>
      <c r="K117" s="236"/>
      <c r="L117" s="46"/>
      <c r="M117" s="237" t="s">
        <v>19</v>
      </c>
      <c r="N117" s="238" t="s">
        <v>45</v>
      </c>
      <c r="O117" s="86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164</v>
      </c>
      <c r="AT117" s="241" t="s">
        <v>160</v>
      </c>
      <c r="AU117" s="241" t="s">
        <v>83</v>
      </c>
      <c r="AY117" s="19" t="s">
        <v>157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81</v>
      </c>
      <c r="BK117" s="242">
        <f>ROUND(I117*H117,2)</f>
        <v>0</v>
      </c>
      <c r="BL117" s="19" t="s">
        <v>164</v>
      </c>
      <c r="BM117" s="241" t="s">
        <v>1536</v>
      </c>
    </row>
    <row r="118" s="2" customFormat="1" ht="21.75" customHeight="1">
      <c r="A118" s="40"/>
      <c r="B118" s="41"/>
      <c r="C118" s="229" t="s">
        <v>208</v>
      </c>
      <c r="D118" s="229" t="s">
        <v>160</v>
      </c>
      <c r="E118" s="230" t="s">
        <v>1537</v>
      </c>
      <c r="F118" s="231" t="s">
        <v>1538</v>
      </c>
      <c r="G118" s="232" t="s">
        <v>174</v>
      </c>
      <c r="H118" s="233">
        <v>51.68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45</v>
      </c>
      <c r="O118" s="86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164</v>
      </c>
      <c r="AT118" s="241" t="s">
        <v>160</v>
      </c>
      <c r="AU118" s="241" t="s">
        <v>83</v>
      </c>
      <c r="AY118" s="19" t="s">
        <v>157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81</v>
      </c>
      <c r="BK118" s="242">
        <f>ROUND(I118*H118,2)</f>
        <v>0</v>
      </c>
      <c r="BL118" s="19" t="s">
        <v>164</v>
      </c>
      <c r="BM118" s="241" t="s">
        <v>1539</v>
      </c>
    </row>
    <row r="119" s="2" customFormat="1" ht="21.75" customHeight="1">
      <c r="A119" s="40"/>
      <c r="B119" s="41"/>
      <c r="C119" s="229" t="s">
        <v>212</v>
      </c>
      <c r="D119" s="229" t="s">
        <v>160</v>
      </c>
      <c r="E119" s="230" t="s">
        <v>1540</v>
      </c>
      <c r="F119" s="231" t="s">
        <v>1541</v>
      </c>
      <c r="G119" s="232" t="s">
        <v>174</v>
      </c>
      <c r="H119" s="233">
        <v>51.68</v>
      </c>
      <c r="I119" s="234"/>
      <c r="J119" s="235">
        <f>ROUND(I119*H119,2)</f>
        <v>0</v>
      </c>
      <c r="K119" s="236"/>
      <c r="L119" s="46"/>
      <c r="M119" s="237" t="s">
        <v>19</v>
      </c>
      <c r="N119" s="238" t="s">
        <v>45</v>
      </c>
      <c r="O119" s="86"/>
      <c r="P119" s="239">
        <f>O119*H119</f>
        <v>0</v>
      </c>
      <c r="Q119" s="239">
        <v>0</v>
      </c>
      <c r="R119" s="239">
        <f>Q119*H119</f>
        <v>0</v>
      </c>
      <c r="S119" s="239">
        <v>0</v>
      </c>
      <c r="T119" s="24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1" t="s">
        <v>164</v>
      </c>
      <c r="AT119" s="241" t="s">
        <v>160</v>
      </c>
      <c r="AU119" s="241" t="s">
        <v>83</v>
      </c>
      <c r="AY119" s="19" t="s">
        <v>157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9" t="s">
        <v>81</v>
      </c>
      <c r="BK119" s="242">
        <f>ROUND(I119*H119,2)</f>
        <v>0</v>
      </c>
      <c r="BL119" s="19" t="s">
        <v>164</v>
      </c>
      <c r="BM119" s="241" t="s">
        <v>1542</v>
      </c>
    </row>
    <row r="120" s="2" customFormat="1" ht="33" customHeight="1">
      <c r="A120" s="40"/>
      <c r="B120" s="41"/>
      <c r="C120" s="229" t="s">
        <v>216</v>
      </c>
      <c r="D120" s="229" t="s">
        <v>160</v>
      </c>
      <c r="E120" s="230" t="s">
        <v>1543</v>
      </c>
      <c r="F120" s="231" t="s">
        <v>1544</v>
      </c>
      <c r="G120" s="232" t="s">
        <v>174</v>
      </c>
      <c r="H120" s="233">
        <v>51.68</v>
      </c>
      <c r="I120" s="234"/>
      <c r="J120" s="235">
        <f>ROUND(I120*H120,2)</f>
        <v>0</v>
      </c>
      <c r="K120" s="236"/>
      <c r="L120" s="46"/>
      <c r="M120" s="237" t="s">
        <v>19</v>
      </c>
      <c r="N120" s="238" t="s">
        <v>45</v>
      </c>
      <c r="O120" s="86"/>
      <c r="P120" s="239">
        <f>O120*H120</f>
        <v>0</v>
      </c>
      <c r="Q120" s="239">
        <v>0.0026800000000000001</v>
      </c>
      <c r="R120" s="239">
        <f>Q120*H120</f>
        <v>0.1385024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164</v>
      </c>
      <c r="AT120" s="241" t="s">
        <v>160</v>
      </c>
      <c r="AU120" s="241" t="s">
        <v>83</v>
      </c>
      <c r="AY120" s="19" t="s">
        <v>157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81</v>
      </c>
      <c r="BK120" s="242">
        <f>ROUND(I120*H120,2)</f>
        <v>0</v>
      </c>
      <c r="BL120" s="19" t="s">
        <v>164</v>
      </c>
      <c r="BM120" s="241" t="s">
        <v>1545</v>
      </c>
    </row>
    <row r="121" s="13" customFormat="1">
      <c r="A121" s="13"/>
      <c r="B121" s="247"/>
      <c r="C121" s="248"/>
      <c r="D121" s="243" t="s">
        <v>176</v>
      </c>
      <c r="E121" s="249" t="s">
        <v>19</v>
      </c>
      <c r="F121" s="250" t="s">
        <v>1546</v>
      </c>
      <c r="G121" s="248"/>
      <c r="H121" s="251">
        <v>19.609999999999999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7" t="s">
        <v>176</v>
      </c>
      <c r="AU121" s="257" t="s">
        <v>83</v>
      </c>
      <c r="AV121" s="13" t="s">
        <v>83</v>
      </c>
      <c r="AW121" s="13" t="s">
        <v>35</v>
      </c>
      <c r="AX121" s="13" t="s">
        <v>74</v>
      </c>
      <c r="AY121" s="257" t="s">
        <v>157</v>
      </c>
    </row>
    <row r="122" s="13" customFormat="1">
      <c r="A122" s="13"/>
      <c r="B122" s="247"/>
      <c r="C122" s="248"/>
      <c r="D122" s="243" t="s">
        <v>176</v>
      </c>
      <c r="E122" s="249" t="s">
        <v>19</v>
      </c>
      <c r="F122" s="250" t="s">
        <v>1547</v>
      </c>
      <c r="G122" s="248"/>
      <c r="H122" s="251">
        <v>14.310000000000001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7" t="s">
        <v>176</v>
      </c>
      <c r="AU122" s="257" t="s">
        <v>83</v>
      </c>
      <c r="AV122" s="13" t="s">
        <v>83</v>
      </c>
      <c r="AW122" s="13" t="s">
        <v>35</v>
      </c>
      <c r="AX122" s="13" t="s">
        <v>74</v>
      </c>
      <c r="AY122" s="257" t="s">
        <v>157</v>
      </c>
    </row>
    <row r="123" s="13" customFormat="1">
      <c r="A123" s="13"/>
      <c r="B123" s="247"/>
      <c r="C123" s="248"/>
      <c r="D123" s="243" t="s">
        <v>176</v>
      </c>
      <c r="E123" s="249" t="s">
        <v>19</v>
      </c>
      <c r="F123" s="250" t="s">
        <v>1548</v>
      </c>
      <c r="G123" s="248"/>
      <c r="H123" s="251">
        <v>22.399999999999999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7" t="s">
        <v>176</v>
      </c>
      <c r="AU123" s="257" t="s">
        <v>83</v>
      </c>
      <c r="AV123" s="13" t="s">
        <v>83</v>
      </c>
      <c r="AW123" s="13" t="s">
        <v>35</v>
      </c>
      <c r="AX123" s="13" t="s">
        <v>74</v>
      </c>
      <c r="AY123" s="257" t="s">
        <v>157</v>
      </c>
    </row>
    <row r="124" s="13" customFormat="1">
      <c r="A124" s="13"/>
      <c r="B124" s="247"/>
      <c r="C124" s="248"/>
      <c r="D124" s="243" t="s">
        <v>176</v>
      </c>
      <c r="E124" s="249" t="s">
        <v>19</v>
      </c>
      <c r="F124" s="250" t="s">
        <v>1549</v>
      </c>
      <c r="G124" s="248"/>
      <c r="H124" s="251">
        <v>4.1600000000000001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7" t="s">
        <v>176</v>
      </c>
      <c r="AU124" s="257" t="s">
        <v>83</v>
      </c>
      <c r="AV124" s="13" t="s">
        <v>83</v>
      </c>
      <c r="AW124" s="13" t="s">
        <v>35</v>
      </c>
      <c r="AX124" s="13" t="s">
        <v>74</v>
      </c>
      <c r="AY124" s="257" t="s">
        <v>157</v>
      </c>
    </row>
    <row r="125" s="15" customFormat="1">
      <c r="A125" s="15"/>
      <c r="B125" s="269"/>
      <c r="C125" s="270"/>
      <c r="D125" s="243" t="s">
        <v>176</v>
      </c>
      <c r="E125" s="271" t="s">
        <v>19</v>
      </c>
      <c r="F125" s="272" t="s">
        <v>194</v>
      </c>
      <c r="G125" s="270"/>
      <c r="H125" s="273">
        <v>60.480000000000004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9" t="s">
        <v>176</v>
      </c>
      <c r="AU125" s="279" t="s">
        <v>83</v>
      </c>
      <c r="AV125" s="15" t="s">
        <v>158</v>
      </c>
      <c r="AW125" s="15" t="s">
        <v>35</v>
      </c>
      <c r="AX125" s="15" t="s">
        <v>74</v>
      </c>
      <c r="AY125" s="279" t="s">
        <v>157</v>
      </c>
    </row>
    <row r="126" s="13" customFormat="1">
      <c r="A126" s="13"/>
      <c r="B126" s="247"/>
      <c r="C126" s="248"/>
      <c r="D126" s="243" t="s">
        <v>176</v>
      </c>
      <c r="E126" s="249" t="s">
        <v>19</v>
      </c>
      <c r="F126" s="250" t="s">
        <v>1550</v>
      </c>
      <c r="G126" s="248"/>
      <c r="H126" s="251">
        <v>-8.8000000000000007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7" t="s">
        <v>176</v>
      </c>
      <c r="AU126" s="257" t="s">
        <v>83</v>
      </c>
      <c r="AV126" s="13" t="s">
        <v>83</v>
      </c>
      <c r="AW126" s="13" t="s">
        <v>35</v>
      </c>
      <c r="AX126" s="13" t="s">
        <v>74</v>
      </c>
      <c r="AY126" s="257" t="s">
        <v>157</v>
      </c>
    </row>
    <row r="127" s="15" customFormat="1">
      <c r="A127" s="15"/>
      <c r="B127" s="269"/>
      <c r="C127" s="270"/>
      <c r="D127" s="243" t="s">
        <v>176</v>
      </c>
      <c r="E127" s="271" t="s">
        <v>19</v>
      </c>
      <c r="F127" s="272" t="s">
        <v>194</v>
      </c>
      <c r="G127" s="270"/>
      <c r="H127" s="273">
        <v>-8.8000000000000007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9" t="s">
        <v>176</v>
      </c>
      <c r="AU127" s="279" t="s">
        <v>83</v>
      </c>
      <c r="AV127" s="15" t="s">
        <v>158</v>
      </c>
      <c r="AW127" s="15" t="s">
        <v>35</v>
      </c>
      <c r="AX127" s="15" t="s">
        <v>74</v>
      </c>
      <c r="AY127" s="279" t="s">
        <v>157</v>
      </c>
    </row>
    <row r="128" s="14" customFormat="1">
      <c r="A128" s="14"/>
      <c r="B128" s="258"/>
      <c r="C128" s="259"/>
      <c r="D128" s="243" t="s">
        <v>176</v>
      </c>
      <c r="E128" s="260" t="s">
        <v>19</v>
      </c>
      <c r="F128" s="261" t="s">
        <v>183</v>
      </c>
      <c r="G128" s="259"/>
      <c r="H128" s="262">
        <v>51.680000000000007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8" t="s">
        <v>176</v>
      </c>
      <c r="AU128" s="268" t="s">
        <v>83</v>
      </c>
      <c r="AV128" s="14" t="s">
        <v>164</v>
      </c>
      <c r="AW128" s="14" t="s">
        <v>35</v>
      </c>
      <c r="AX128" s="14" t="s">
        <v>81</v>
      </c>
      <c r="AY128" s="268" t="s">
        <v>157</v>
      </c>
    </row>
    <row r="129" s="2" customFormat="1" ht="44.25" customHeight="1">
      <c r="A129" s="40"/>
      <c r="B129" s="41"/>
      <c r="C129" s="229" t="s">
        <v>220</v>
      </c>
      <c r="D129" s="229" t="s">
        <v>160</v>
      </c>
      <c r="E129" s="230" t="s">
        <v>196</v>
      </c>
      <c r="F129" s="231" t="s">
        <v>197</v>
      </c>
      <c r="G129" s="232" t="s">
        <v>174</v>
      </c>
      <c r="H129" s="233">
        <v>8.8000000000000007</v>
      </c>
      <c r="I129" s="234"/>
      <c r="J129" s="235">
        <f>ROUND(I129*H129,2)</f>
        <v>0</v>
      </c>
      <c r="K129" s="236"/>
      <c r="L129" s="46"/>
      <c r="M129" s="237" t="s">
        <v>19</v>
      </c>
      <c r="N129" s="238" t="s">
        <v>45</v>
      </c>
      <c r="O129" s="86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1" t="s">
        <v>164</v>
      </c>
      <c r="AT129" s="241" t="s">
        <v>160</v>
      </c>
      <c r="AU129" s="241" t="s">
        <v>83</v>
      </c>
      <c r="AY129" s="19" t="s">
        <v>157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9" t="s">
        <v>81</v>
      </c>
      <c r="BK129" s="242">
        <f>ROUND(I129*H129,2)</f>
        <v>0</v>
      </c>
      <c r="BL129" s="19" t="s">
        <v>164</v>
      </c>
      <c r="BM129" s="241" t="s">
        <v>1551</v>
      </c>
    </row>
    <row r="130" s="2" customFormat="1">
      <c r="A130" s="40"/>
      <c r="B130" s="41"/>
      <c r="C130" s="42"/>
      <c r="D130" s="243" t="s">
        <v>170</v>
      </c>
      <c r="E130" s="42"/>
      <c r="F130" s="244" t="s">
        <v>199</v>
      </c>
      <c r="G130" s="42"/>
      <c r="H130" s="42"/>
      <c r="I130" s="148"/>
      <c r="J130" s="42"/>
      <c r="K130" s="42"/>
      <c r="L130" s="46"/>
      <c r="M130" s="245"/>
      <c r="N130" s="24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170</v>
      </c>
      <c r="AU130" s="19" t="s">
        <v>83</v>
      </c>
    </row>
    <row r="131" s="13" customFormat="1">
      <c r="A131" s="13"/>
      <c r="B131" s="247"/>
      <c r="C131" s="248"/>
      <c r="D131" s="243" t="s">
        <v>176</v>
      </c>
      <c r="E131" s="249" t="s">
        <v>19</v>
      </c>
      <c r="F131" s="250" t="s">
        <v>1552</v>
      </c>
      <c r="G131" s="248"/>
      <c r="H131" s="251">
        <v>8.8000000000000007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176</v>
      </c>
      <c r="AU131" s="257" t="s">
        <v>83</v>
      </c>
      <c r="AV131" s="13" t="s">
        <v>83</v>
      </c>
      <c r="AW131" s="13" t="s">
        <v>35</v>
      </c>
      <c r="AX131" s="13" t="s">
        <v>74</v>
      </c>
      <c r="AY131" s="257" t="s">
        <v>157</v>
      </c>
    </row>
    <row r="132" s="14" customFormat="1">
      <c r="A132" s="14"/>
      <c r="B132" s="258"/>
      <c r="C132" s="259"/>
      <c r="D132" s="243" t="s">
        <v>176</v>
      </c>
      <c r="E132" s="260" t="s">
        <v>19</v>
      </c>
      <c r="F132" s="261" t="s">
        <v>183</v>
      </c>
      <c r="G132" s="259"/>
      <c r="H132" s="262">
        <v>8.8000000000000007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8" t="s">
        <v>176</v>
      </c>
      <c r="AU132" s="268" t="s">
        <v>83</v>
      </c>
      <c r="AV132" s="14" t="s">
        <v>164</v>
      </c>
      <c r="AW132" s="14" t="s">
        <v>35</v>
      </c>
      <c r="AX132" s="14" t="s">
        <v>81</v>
      </c>
      <c r="AY132" s="268" t="s">
        <v>157</v>
      </c>
    </row>
    <row r="133" s="2" customFormat="1" ht="33" customHeight="1">
      <c r="A133" s="40"/>
      <c r="B133" s="41"/>
      <c r="C133" s="229" t="s">
        <v>224</v>
      </c>
      <c r="D133" s="229" t="s">
        <v>160</v>
      </c>
      <c r="E133" s="230" t="s">
        <v>209</v>
      </c>
      <c r="F133" s="231" t="s">
        <v>210</v>
      </c>
      <c r="G133" s="232" t="s">
        <v>168</v>
      </c>
      <c r="H133" s="233">
        <v>2</v>
      </c>
      <c r="I133" s="234"/>
      <c r="J133" s="235">
        <f>ROUND(I133*H133,2)</f>
        <v>0</v>
      </c>
      <c r="K133" s="236"/>
      <c r="L133" s="46"/>
      <c r="M133" s="237" t="s">
        <v>19</v>
      </c>
      <c r="N133" s="238" t="s">
        <v>45</v>
      </c>
      <c r="O133" s="86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164</v>
      </c>
      <c r="AT133" s="241" t="s">
        <v>160</v>
      </c>
      <c r="AU133" s="241" t="s">
        <v>83</v>
      </c>
      <c r="AY133" s="19" t="s">
        <v>157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9" t="s">
        <v>81</v>
      </c>
      <c r="BK133" s="242">
        <f>ROUND(I133*H133,2)</f>
        <v>0</v>
      </c>
      <c r="BL133" s="19" t="s">
        <v>164</v>
      </c>
      <c r="BM133" s="241" t="s">
        <v>1553</v>
      </c>
    </row>
    <row r="134" s="2" customFormat="1" ht="33" customHeight="1">
      <c r="A134" s="40"/>
      <c r="B134" s="41"/>
      <c r="C134" s="229" t="s">
        <v>229</v>
      </c>
      <c r="D134" s="229" t="s">
        <v>160</v>
      </c>
      <c r="E134" s="230" t="s">
        <v>213</v>
      </c>
      <c r="F134" s="231" t="s">
        <v>214</v>
      </c>
      <c r="G134" s="232" t="s">
        <v>204</v>
      </c>
      <c r="H134" s="233">
        <v>7.7999999999999998</v>
      </c>
      <c r="I134" s="234"/>
      <c r="J134" s="235">
        <f>ROUND(I134*H134,2)</f>
        <v>0</v>
      </c>
      <c r="K134" s="236"/>
      <c r="L134" s="46"/>
      <c r="M134" s="237" t="s">
        <v>19</v>
      </c>
      <c r="N134" s="238" t="s">
        <v>45</v>
      </c>
      <c r="O134" s="86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164</v>
      </c>
      <c r="AT134" s="241" t="s">
        <v>160</v>
      </c>
      <c r="AU134" s="241" t="s">
        <v>83</v>
      </c>
      <c r="AY134" s="19" t="s">
        <v>157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81</v>
      </c>
      <c r="BK134" s="242">
        <f>ROUND(I134*H134,2)</f>
        <v>0</v>
      </c>
      <c r="BL134" s="19" t="s">
        <v>164</v>
      </c>
      <c r="BM134" s="241" t="s">
        <v>1554</v>
      </c>
    </row>
    <row r="135" s="2" customFormat="1" ht="21.75" customHeight="1">
      <c r="A135" s="40"/>
      <c r="B135" s="41"/>
      <c r="C135" s="229" t="s">
        <v>235</v>
      </c>
      <c r="D135" s="229" t="s">
        <v>160</v>
      </c>
      <c r="E135" s="230" t="s">
        <v>217</v>
      </c>
      <c r="F135" s="231" t="s">
        <v>218</v>
      </c>
      <c r="G135" s="232" t="s">
        <v>174</v>
      </c>
      <c r="H135" s="233">
        <v>10.02</v>
      </c>
      <c r="I135" s="234"/>
      <c r="J135" s="235">
        <f>ROUND(I135*H135,2)</f>
        <v>0</v>
      </c>
      <c r="K135" s="236"/>
      <c r="L135" s="46"/>
      <c r="M135" s="237" t="s">
        <v>19</v>
      </c>
      <c r="N135" s="238" t="s">
        <v>45</v>
      </c>
      <c r="O135" s="86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1" t="s">
        <v>164</v>
      </c>
      <c r="AT135" s="241" t="s">
        <v>160</v>
      </c>
      <c r="AU135" s="241" t="s">
        <v>83</v>
      </c>
      <c r="AY135" s="19" t="s">
        <v>157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9" t="s">
        <v>81</v>
      </c>
      <c r="BK135" s="242">
        <f>ROUND(I135*H135,2)</f>
        <v>0</v>
      </c>
      <c r="BL135" s="19" t="s">
        <v>164</v>
      </c>
      <c r="BM135" s="241" t="s">
        <v>1555</v>
      </c>
    </row>
    <row r="136" s="2" customFormat="1" ht="16.5" customHeight="1">
      <c r="A136" s="40"/>
      <c r="B136" s="41"/>
      <c r="C136" s="229" t="s">
        <v>8</v>
      </c>
      <c r="D136" s="229" t="s">
        <v>160</v>
      </c>
      <c r="E136" s="230" t="s">
        <v>221</v>
      </c>
      <c r="F136" s="231" t="s">
        <v>222</v>
      </c>
      <c r="G136" s="232" t="s">
        <v>174</v>
      </c>
      <c r="H136" s="233">
        <v>60.479999999999997</v>
      </c>
      <c r="I136" s="234"/>
      <c r="J136" s="235">
        <f>ROUND(I136*H136,2)</f>
        <v>0</v>
      </c>
      <c r="K136" s="236"/>
      <c r="L136" s="46"/>
      <c r="M136" s="237" t="s">
        <v>19</v>
      </c>
      <c r="N136" s="238" t="s">
        <v>45</v>
      </c>
      <c r="O136" s="86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1" t="s">
        <v>164</v>
      </c>
      <c r="AT136" s="241" t="s">
        <v>160</v>
      </c>
      <c r="AU136" s="241" t="s">
        <v>83</v>
      </c>
      <c r="AY136" s="19" t="s">
        <v>157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9" t="s">
        <v>81</v>
      </c>
      <c r="BK136" s="242">
        <f>ROUND(I136*H136,2)</f>
        <v>0</v>
      </c>
      <c r="BL136" s="19" t="s">
        <v>164</v>
      </c>
      <c r="BM136" s="241" t="s">
        <v>1556</v>
      </c>
    </row>
    <row r="137" s="13" customFormat="1">
      <c r="A137" s="13"/>
      <c r="B137" s="247"/>
      <c r="C137" s="248"/>
      <c r="D137" s="243" t="s">
        <v>176</v>
      </c>
      <c r="E137" s="249" t="s">
        <v>19</v>
      </c>
      <c r="F137" s="250" t="s">
        <v>1546</v>
      </c>
      <c r="G137" s="248"/>
      <c r="H137" s="251">
        <v>19.609999999999999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176</v>
      </c>
      <c r="AU137" s="257" t="s">
        <v>83</v>
      </c>
      <c r="AV137" s="13" t="s">
        <v>83</v>
      </c>
      <c r="AW137" s="13" t="s">
        <v>35</v>
      </c>
      <c r="AX137" s="13" t="s">
        <v>74</v>
      </c>
      <c r="AY137" s="257" t="s">
        <v>157</v>
      </c>
    </row>
    <row r="138" s="13" customFormat="1">
      <c r="A138" s="13"/>
      <c r="B138" s="247"/>
      <c r="C138" s="248"/>
      <c r="D138" s="243" t="s">
        <v>176</v>
      </c>
      <c r="E138" s="249" t="s">
        <v>19</v>
      </c>
      <c r="F138" s="250" t="s">
        <v>1547</v>
      </c>
      <c r="G138" s="248"/>
      <c r="H138" s="251">
        <v>14.310000000000001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176</v>
      </c>
      <c r="AU138" s="257" t="s">
        <v>83</v>
      </c>
      <c r="AV138" s="13" t="s">
        <v>83</v>
      </c>
      <c r="AW138" s="13" t="s">
        <v>35</v>
      </c>
      <c r="AX138" s="13" t="s">
        <v>74</v>
      </c>
      <c r="AY138" s="257" t="s">
        <v>157</v>
      </c>
    </row>
    <row r="139" s="13" customFormat="1">
      <c r="A139" s="13"/>
      <c r="B139" s="247"/>
      <c r="C139" s="248"/>
      <c r="D139" s="243" t="s">
        <v>176</v>
      </c>
      <c r="E139" s="249" t="s">
        <v>19</v>
      </c>
      <c r="F139" s="250" t="s">
        <v>1548</v>
      </c>
      <c r="G139" s="248"/>
      <c r="H139" s="251">
        <v>22.399999999999999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176</v>
      </c>
      <c r="AU139" s="257" t="s">
        <v>83</v>
      </c>
      <c r="AV139" s="13" t="s">
        <v>83</v>
      </c>
      <c r="AW139" s="13" t="s">
        <v>35</v>
      </c>
      <c r="AX139" s="13" t="s">
        <v>74</v>
      </c>
      <c r="AY139" s="257" t="s">
        <v>157</v>
      </c>
    </row>
    <row r="140" s="13" customFormat="1">
      <c r="A140" s="13"/>
      <c r="B140" s="247"/>
      <c r="C140" s="248"/>
      <c r="D140" s="243" t="s">
        <v>176</v>
      </c>
      <c r="E140" s="249" t="s">
        <v>19</v>
      </c>
      <c r="F140" s="250" t="s">
        <v>1549</v>
      </c>
      <c r="G140" s="248"/>
      <c r="H140" s="251">
        <v>4.1600000000000001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176</v>
      </c>
      <c r="AU140" s="257" t="s">
        <v>83</v>
      </c>
      <c r="AV140" s="13" t="s">
        <v>83</v>
      </c>
      <c r="AW140" s="13" t="s">
        <v>35</v>
      </c>
      <c r="AX140" s="13" t="s">
        <v>74</v>
      </c>
      <c r="AY140" s="257" t="s">
        <v>157</v>
      </c>
    </row>
    <row r="141" s="14" customFormat="1">
      <c r="A141" s="14"/>
      <c r="B141" s="258"/>
      <c r="C141" s="259"/>
      <c r="D141" s="243" t="s">
        <v>176</v>
      </c>
      <c r="E141" s="260" t="s">
        <v>19</v>
      </c>
      <c r="F141" s="261" t="s">
        <v>183</v>
      </c>
      <c r="G141" s="259"/>
      <c r="H141" s="262">
        <v>60.480000000000004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8" t="s">
        <v>176</v>
      </c>
      <c r="AU141" s="268" t="s">
        <v>83</v>
      </c>
      <c r="AV141" s="14" t="s">
        <v>164</v>
      </c>
      <c r="AW141" s="14" t="s">
        <v>35</v>
      </c>
      <c r="AX141" s="14" t="s">
        <v>81</v>
      </c>
      <c r="AY141" s="268" t="s">
        <v>157</v>
      </c>
    </row>
    <row r="142" s="2" customFormat="1" ht="21.75" customHeight="1">
      <c r="A142" s="40"/>
      <c r="B142" s="41"/>
      <c r="C142" s="229" t="s">
        <v>242</v>
      </c>
      <c r="D142" s="229" t="s">
        <v>160</v>
      </c>
      <c r="E142" s="230" t="s">
        <v>1557</v>
      </c>
      <c r="F142" s="231" t="s">
        <v>1558</v>
      </c>
      <c r="G142" s="232" t="s">
        <v>174</v>
      </c>
      <c r="H142" s="233">
        <v>51.68</v>
      </c>
      <c r="I142" s="234"/>
      <c r="J142" s="235">
        <f>ROUND(I142*H142,2)</f>
        <v>0</v>
      </c>
      <c r="K142" s="236"/>
      <c r="L142" s="46"/>
      <c r="M142" s="237" t="s">
        <v>19</v>
      </c>
      <c r="N142" s="238" t="s">
        <v>45</v>
      </c>
      <c r="O142" s="86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1" t="s">
        <v>164</v>
      </c>
      <c r="AT142" s="241" t="s">
        <v>160</v>
      </c>
      <c r="AU142" s="241" t="s">
        <v>83</v>
      </c>
      <c r="AY142" s="19" t="s">
        <v>157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81</v>
      </c>
      <c r="BK142" s="242">
        <f>ROUND(I142*H142,2)</f>
        <v>0</v>
      </c>
      <c r="BL142" s="19" t="s">
        <v>164</v>
      </c>
      <c r="BM142" s="241" t="s">
        <v>1559</v>
      </c>
    </row>
    <row r="143" s="2" customFormat="1" ht="21.75" customHeight="1">
      <c r="A143" s="40"/>
      <c r="B143" s="41"/>
      <c r="C143" s="229" t="s">
        <v>246</v>
      </c>
      <c r="D143" s="229" t="s">
        <v>160</v>
      </c>
      <c r="E143" s="230" t="s">
        <v>225</v>
      </c>
      <c r="F143" s="231" t="s">
        <v>226</v>
      </c>
      <c r="G143" s="232" t="s">
        <v>174</v>
      </c>
      <c r="H143" s="233">
        <v>51.68</v>
      </c>
      <c r="I143" s="234"/>
      <c r="J143" s="235">
        <f>ROUND(I143*H143,2)</f>
        <v>0</v>
      </c>
      <c r="K143" s="236"/>
      <c r="L143" s="46"/>
      <c r="M143" s="237" t="s">
        <v>19</v>
      </c>
      <c r="N143" s="238" t="s">
        <v>45</v>
      </c>
      <c r="O143" s="86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1" t="s">
        <v>164</v>
      </c>
      <c r="AT143" s="241" t="s">
        <v>160</v>
      </c>
      <c r="AU143" s="241" t="s">
        <v>83</v>
      </c>
      <c r="AY143" s="19" t="s">
        <v>157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9" t="s">
        <v>81</v>
      </c>
      <c r="BK143" s="242">
        <f>ROUND(I143*H143,2)</f>
        <v>0</v>
      </c>
      <c r="BL143" s="19" t="s">
        <v>164</v>
      </c>
      <c r="BM143" s="241" t="s">
        <v>1560</v>
      </c>
    </row>
    <row r="144" s="2" customFormat="1">
      <c r="A144" s="40"/>
      <c r="B144" s="41"/>
      <c r="C144" s="42"/>
      <c r="D144" s="243" t="s">
        <v>170</v>
      </c>
      <c r="E144" s="42"/>
      <c r="F144" s="244" t="s">
        <v>228</v>
      </c>
      <c r="G144" s="42"/>
      <c r="H144" s="42"/>
      <c r="I144" s="148"/>
      <c r="J144" s="42"/>
      <c r="K144" s="42"/>
      <c r="L144" s="46"/>
      <c r="M144" s="245"/>
      <c r="N144" s="24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170</v>
      </c>
      <c r="AU144" s="19" t="s">
        <v>83</v>
      </c>
    </row>
    <row r="145" s="12" customFormat="1" ht="22.8" customHeight="1">
      <c r="A145" s="12"/>
      <c r="B145" s="213"/>
      <c r="C145" s="214"/>
      <c r="D145" s="215" t="s">
        <v>73</v>
      </c>
      <c r="E145" s="227" t="s">
        <v>208</v>
      </c>
      <c r="F145" s="227" t="s">
        <v>234</v>
      </c>
      <c r="G145" s="214"/>
      <c r="H145" s="214"/>
      <c r="I145" s="217"/>
      <c r="J145" s="228">
        <f>BK145</f>
        <v>0</v>
      </c>
      <c r="K145" s="214"/>
      <c r="L145" s="219"/>
      <c r="M145" s="220"/>
      <c r="N145" s="221"/>
      <c r="O145" s="221"/>
      <c r="P145" s="222">
        <f>SUM(P146:P150)</f>
        <v>0</v>
      </c>
      <c r="Q145" s="221"/>
      <c r="R145" s="222">
        <f>SUM(R146:R150)</f>
        <v>0.0015</v>
      </c>
      <c r="S145" s="221"/>
      <c r="T145" s="223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81</v>
      </c>
      <c r="AT145" s="225" t="s">
        <v>73</v>
      </c>
      <c r="AU145" s="225" t="s">
        <v>81</v>
      </c>
      <c r="AY145" s="224" t="s">
        <v>157</v>
      </c>
      <c r="BK145" s="226">
        <f>SUM(BK146:BK150)</f>
        <v>0</v>
      </c>
    </row>
    <row r="146" s="2" customFormat="1" ht="16.5" customHeight="1">
      <c r="A146" s="40"/>
      <c r="B146" s="41"/>
      <c r="C146" s="229" t="s">
        <v>250</v>
      </c>
      <c r="D146" s="229" t="s">
        <v>160</v>
      </c>
      <c r="E146" s="230" t="s">
        <v>236</v>
      </c>
      <c r="F146" s="231" t="s">
        <v>237</v>
      </c>
      <c r="G146" s="232" t="s">
        <v>204</v>
      </c>
      <c r="H146" s="233">
        <v>1</v>
      </c>
      <c r="I146" s="234"/>
      <c r="J146" s="235">
        <f>ROUND(I146*H146,2)</f>
        <v>0</v>
      </c>
      <c r="K146" s="236"/>
      <c r="L146" s="46"/>
      <c r="M146" s="237" t="s">
        <v>19</v>
      </c>
      <c r="N146" s="238" t="s">
        <v>45</v>
      </c>
      <c r="O146" s="86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164</v>
      </c>
      <c r="AT146" s="241" t="s">
        <v>160</v>
      </c>
      <c r="AU146" s="241" t="s">
        <v>83</v>
      </c>
      <c r="AY146" s="19" t="s">
        <v>157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81</v>
      </c>
      <c r="BK146" s="242">
        <f>ROUND(I146*H146,2)</f>
        <v>0</v>
      </c>
      <c r="BL146" s="19" t="s">
        <v>164</v>
      </c>
      <c r="BM146" s="241" t="s">
        <v>1561</v>
      </c>
    </row>
    <row r="147" s="2" customFormat="1" ht="16.5" customHeight="1">
      <c r="A147" s="40"/>
      <c r="B147" s="41"/>
      <c r="C147" s="229" t="s">
        <v>256</v>
      </c>
      <c r="D147" s="229" t="s">
        <v>160</v>
      </c>
      <c r="E147" s="230" t="s">
        <v>239</v>
      </c>
      <c r="F147" s="231" t="s">
        <v>240</v>
      </c>
      <c r="G147" s="232" t="s">
        <v>168</v>
      </c>
      <c r="H147" s="233">
        <v>1</v>
      </c>
      <c r="I147" s="234"/>
      <c r="J147" s="235">
        <f>ROUND(I147*H147,2)</f>
        <v>0</v>
      </c>
      <c r="K147" s="236"/>
      <c r="L147" s="46"/>
      <c r="M147" s="237" t="s">
        <v>19</v>
      </c>
      <c r="N147" s="238" t="s">
        <v>45</v>
      </c>
      <c r="O147" s="86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1" t="s">
        <v>164</v>
      </c>
      <c r="AT147" s="241" t="s">
        <v>160</v>
      </c>
      <c r="AU147" s="241" t="s">
        <v>83</v>
      </c>
      <c r="AY147" s="19" t="s">
        <v>157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81</v>
      </c>
      <c r="BK147" s="242">
        <f>ROUND(I147*H147,2)</f>
        <v>0</v>
      </c>
      <c r="BL147" s="19" t="s">
        <v>164</v>
      </c>
      <c r="BM147" s="241" t="s">
        <v>1562</v>
      </c>
    </row>
    <row r="148" s="2" customFormat="1" ht="21.75" customHeight="1">
      <c r="A148" s="40"/>
      <c r="B148" s="41"/>
      <c r="C148" s="229" t="s">
        <v>262</v>
      </c>
      <c r="D148" s="229" t="s">
        <v>160</v>
      </c>
      <c r="E148" s="230" t="s">
        <v>243</v>
      </c>
      <c r="F148" s="231" t="s">
        <v>244</v>
      </c>
      <c r="G148" s="232" t="s">
        <v>168</v>
      </c>
      <c r="H148" s="233">
        <v>1</v>
      </c>
      <c r="I148" s="234"/>
      <c r="J148" s="235">
        <f>ROUND(I148*H148,2)</f>
        <v>0</v>
      </c>
      <c r="K148" s="236"/>
      <c r="L148" s="46"/>
      <c r="M148" s="237" t="s">
        <v>19</v>
      </c>
      <c r="N148" s="238" t="s">
        <v>45</v>
      </c>
      <c r="O148" s="86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1" t="s">
        <v>164</v>
      </c>
      <c r="AT148" s="241" t="s">
        <v>160</v>
      </c>
      <c r="AU148" s="241" t="s">
        <v>83</v>
      </c>
      <c r="AY148" s="19" t="s">
        <v>157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81</v>
      </c>
      <c r="BK148" s="242">
        <f>ROUND(I148*H148,2)</f>
        <v>0</v>
      </c>
      <c r="BL148" s="19" t="s">
        <v>164</v>
      </c>
      <c r="BM148" s="241" t="s">
        <v>1563</v>
      </c>
    </row>
    <row r="149" s="2" customFormat="1" ht="16.5" customHeight="1">
      <c r="A149" s="40"/>
      <c r="B149" s="41"/>
      <c r="C149" s="229" t="s">
        <v>7</v>
      </c>
      <c r="D149" s="229" t="s">
        <v>160</v>
      </c>
      <c r="E149" s="230" t="s">
        <v>247</v>
      </c>
      <c r="F149" s="231" t="s">
        <v>248</v>
      </c>
      <c r="G149" s="232" t="s">
        <v>168</v>
      </c>
      <c r="H149" s="233">
        <v>1</v>
      </c>
      <c r="I149" s="234"/>
      <c r="J149" s="235">
        <f>ROUND(I149*H149,2)</f>
        <v>0</v>
      </c>
      <c r="K149" s="236"/>
      <c r="L149" s="46"/>
      <c r="M149" s="237" t="s">
        <v>19</v>
      </c>
      <c r="N149" s="238" t="s">
        <v>45</v>
      </c>
      <c r="O149" s="86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1" t="s">
        <v>164</v>
      </c>
      <c r="AT149" s="241" t="s">
        <v>160</v>
      </c>
      <c r="AU149" s="241" t="s">
        <v>83</v>
      </c>
      <c r="AY149" s="19" t="s">
        <v>157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9" t="s">
        <v>81</v>
      </c>
      <c r="BK149" s="242">
        <f>ROUND(I149*H149,2)</f>
        <v>0</v>
      </c>
      <c r="BL149" s="19" t="s">
        <v>164</v>
      </c>
      <c r="BM149" s="241" t="s">
        <v>1564</v>
      </c>
    </row>
    <row r="150" s="2" customFormat="1" ht="21.75" customHeight="1">
      <c r="A150" s="40"/>
      <c r="B150" s="41"/>
      <c r="C150" s="280" t="s">
        <v>269</v>
      </c>
      <c r="D150" s="280" t="s">
        <v>251</v>
      </c>
      <c r="E150" s="281" t="s">
        <v>252</v>
      </c>
      <c r="F150" s="282" t="s">
        <v>253</v>
      </c>
      <c r="G150" s="283" t="s">
        <v>168</v>
      </c>
      <c r="H150" s="284">
        <v>1</v>
      </c>
      <c r="I150" s="285"/>
      <c r="J150" s="286">
        <f>ROUND(I150*H150,2)</f>
        <v>0</v>
      </c>
      <c r="K150" s="287"/>
      <c r="L150" s="288"/>
      <c r="M150" s="289" t="s">
        <v>19</v>
      </c>
      <c r="N150" s="290" t="s">
        <v>45</v>
      </c>
      <c r="O150" s="86"/>
      <c r="P150" s="239">
        <f>O150*H150</f>
        <v>0</v>
      </c>
      <c r="Q150" s="239">
        <v>0.0015</v>
      </c>
      <c r="R150" s="239">
        <f>Q150*H150</f>
        <v>0.0015</v>
      </c>
      <c r="S150" s="239">
        <v>0</v>
      </c>
      <c r="T150" s="24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1" t="s">
        <v>208</v>
      </c>
      <c r="AT150" s="241" t="s">
        <v>251</v>
      </c>
      <c r="AU150" s="241" t="s">
        <v>83</v>
      </c>
      <c r="AY150" s="19" t="s">
        <v>157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9" t="s">
        <v>81</v>
      </c>
      <c r="BK150" s="242">
        <f>ROUND(I150*H150,2)</f>
        <v>0</v>
      </c>
      <c r="BL150" s="19" t="s">
        <v>164</v>
      </c>
      <c r="BM150" s="241" t="s">
        <v>1565</v>
      </c>
    </row>
    <row r="151" s="12" customFormat="1" ht="22.8" customHeight="1">
      <c r="A151" s="12"/>
      <c r="B151" s="213"/>
      <c r="C151" s="214"/>
      <c r="D151" s="215" t="s">
        <v>73</v>
      </c>
      <c r="E151" s="227" t="s">
        <v>212</v>
      </c>
      <c r="F151" s="227" t="s">
        <v>255</v>
      </c>
      <c r="G151" s="214"/>
      <c r="H151" s="214"/>
      <c r="I151" s="217"/>
      <c r="J151" s="228">
        <f>BK151</f>
        <v>0</v>
      </c>
      <c r="K151" s="214"/>
      <c r="L151" s="219"/>
      <c r="M151" s="220"/>
      <c r="N151" s="221"/>
      <c r="O151" s="221"/>
      <c r="P151" s="222">
        <f>SUM(P152:P195)</f>
        <v>0</v>
      </c>
      <c r="Q151" s="221"/>
      <c r="R151" s="222">
        <f>SUM(R152:R195)</f>
        <v>0</v>
      </c>
      <c r="S151" s="221"/>
      <c r="T151" s="223">
        <f>SUM(T152:T195)</f>
        <v>4.6904919999999999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81</v>
      </c>
      <c r="AT151" s="225" t="s">
        <v>73</v>
      </c>
      <c r="AU151" s="225" t="s">
        <v>81</v>
      </c>
      <c r="AY151" s="224" t="s">
        <v>157</v>
      </c>
      <c r="BK151" s="226">
        <f>SUM(BK152:BK195)</f>
        <v>0</v>
      </c>
    </row>
    <row r="152" s="2" customFormat="1" ht="44.25" customHeight="1">
      <c r="A152" s="40"/>
      <c r="B152" s="41"/>
      <c r="C152" s="229" t="s">
        <v>273</v>
      </c>
      <c r="D152" s="229" t="s">
        <v>160</v>
      </c>
      <c r="E152" s="230" t="s">
        <v>257</v>
      </c>
      <c r="F152" s="231" t="s">
        <v>258</v>
      </c>
      <c r="G152" s="232" t="s">
        <v>259</v>
      </c>
      <c r="H152" s="233">
        <v>1</v>
      </c>
      <c r="I152" s="234"/>
      <c r="J152" s="235">
        <f>ROUND(I152*H152,2)</f>
        <v>0</v>
      </c>
      <c r="K152" s="236"/>
      <c r="L152" s="46"/>
      <c r="M152" s="237" t="s">
        <v>19</v>
      </c>
      <c r="N152" s="238" t="s">
        <v>45</v>
      </c>
      <c r="O152" s="86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1" t="s">
        <v>164</v>
      </c>
      <c r="AT152" s="241" t="s">
        <v>160</v>
      </c>
      <c r="AU152" s="241" t="s">
        <v>83</v>
      </c>
      <c r="AY152" s="19" t="s">
        <v>157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81</v>
      </c>
      <c r="BK152" s="242">
        <f>ROUND(I152*H152,2)</f>
        <v>0</v>
      </c>
      <c r="BL152" s="19" t="s">
        <v>164</v>
      </c>
      <c r="BM152" s="241" t="s">
        <v>1566</v>
      </c>
    </row>
    <row r="153" s="2" customFormat="1">
      <c r="A153" s="40"/>
      <c r="B153" s="41"/>
      <c r="C153" s="42"/>
      <c r="D153" s="243" t="s">
        <v>170</v>
      </c>
      <c r="E153" s="42"/>
      <c r="F153" s="244" t="s">
        <v>261</v>
      </c>
      <c r="G153" s="42"/>
      <c r="H153" s="42"/>
      <c r="I153" s="148"/>
      <c r="J153" s="42"/>
      <c r="K153" s="42"/>
      <c r="L153" s="46"/>
      <c r="M153" s="245"/>
      <c r="N153" s="24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170</v>
      </c>
      <c r="AU153" s="19" t="s">
        <v>83</v>
      </c>
    </row>
    <row r="154" s="2" customFormat="1" ht="55.5" customHeight="1">
      <c r="A154" s="40"/>
      <c r="B154" s="41"/>
      <c r="C154" s="229" t="s">
        <v>278</v>
      </c>
      <c r="D154" s="229" t="s">
        <v>160</v>
      </c>
      <c r="E154" s="230" t="s">
        <v>263</v>
      </c>
      <c r="F154" s="231" t="s">
        <v>264</v>
      </c>
      <c r="G154" s="232" t="s">
        <v>259</v>
      </c>
      <c r="H154" s="233">
        <v>1</v>
      </c>
      <c r="I154" s="234"/>
      <c r="J154" s="235">
        <f>ROUND(I154*H154,2)</f>
        <v>0</v>
      </c>
      <c r="K154" s="236"/>
      <c r="L154" s="46"/>
      <c r="M154" s="237" t="s">
        <v>19</v>
      </c>
      <c r="N154" s="238" t="s">
        <v>45</v>
      </c>
      <c r="O154" s="86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1" t="s">
        <v>164</v>
      </c>
      <c r="AT154" s="241" t="s">
        <v>160</v>
      </c>
      <c r="AU154" s="241" t="s">
        <v>83</v>
      </c>
      <c r="AY154" s="19" t="s">
        <v>157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81</v>
      </c>
      <c r="BK154" s="242">
        <f>ROUND(I154*H154,2)</f>
        <v>0</v>
      </c>
      <c r="BL154" s="19" t="s">
        <v>164</v>
      </c>
      <c r="BM154" s="241" t="s">
        <v>1567</v>
      </c>
    </row>
    <row r="155" s="2" customFormat="1" ht="33" customHeight="1">
      <c r="A155" s="40"/>
      <c r="B155" s="41"/>
      <c r="C155" s="229" t="s">
        <v>282</v>
      </c>
      <c r="D155" s="229" t="s">
        <v>160</v>
      </c>
      <c r="E155" s="230" t="s">
        <v>270</v>
      </c>
      <c r="F155" s="231" t="s">
        <v>271</v>
      </c>
      <c r="G155" s="232" t="s">
        <v>259</v>
      </c>
      <c r="H155" s="233">
        <v>1</v>
      </c>
      <c r="I155" s="234"/>
      <c r="J155" s="235">
        <f>ROUND(I155*H155,2)</f>
        <v>0</v>
      </c>
      <c r="K155" s="236"/>
      <c r="L155" s="46"/>
      <c r="M155" s="237" t="s">
        <v>19</v>
      </c>
      <c r="N155" s="238" t="s">
        <v>45</v>
      </c>
      <c r="O155" s="86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1" t="s">
        <v>164</v>
      </c>
      <c r="AT155" s="241" t="s">
        <v>160</v>
      </c>
      <c r="AU155" s="241" t="s">
        <v>83</v>
      </c>
      <c r="AY155" s="19" t="s">
        <v>157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81</v>
      </c>
      <c r="BK155" s="242">
        <f>ROUND(I155*H155,2)</f>
        <v>0</v>
      </c>
      <c r="BL155" s="19" t="s">
        <v>164</v>
      </c>
      <c r="BM155" s="241" t="s">
        <v>1568</v>
      </c>
    </row>
    <row r="156" s="2" customFormat="1" ht="21.75" customHeight="1">
      <c r="A156" s="40"/>
      <c r="B156" s="41"/>
      <c r="C156" s="229" t="s">
        <v>286</v>
      </c>
      <c r="D156" s="229" t="s">
        <v>160</v>
      </c>
      <c r="E156" s="230" t="s">
        <v>274</v>
      </c>
      <c r="F156" s="231" t="s">
        <v>275</v>
      </c>
      <c r="G156" s="232" t="s">
        <v>204</v>
      </c>
      <c r="H156" s="233">
        <v>2</v>
      </c>
      <c r="I156" s="234"/>
      <c r="J156" s="235">
        <f>ROUND(I156*H156,2)</f>
        <v>0</v>
      </c>
      <c r="K156" s="236"/>
      <c r="L156" s="46"/>
      <c r="M156" s="237" t="s">
        <v>19</v>
      </c>
      <c r="N156" s="238" t="s">
        <v>45</v>
      </c>
      <c r="O156" s="86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1" t="s">
        <v>164</v>
      </c>
      <c r="AT156" s="241" t="s">
        <v>160</v>
      </c>
      <c r="AU156" s="241" t="s">
        <v>83</v>
      </c>
      <c r="AY156" s="19" t="s">
        <v>157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9" t="s">
        <v>81</v>
      </c>
      <c r="BK156" s="242">
        <f>ROUND(I156*H156,2)</f>
        <v>0</v>
      </c>
      <c r="BL156" s="19" t="s">
        <v>164</v>
      </c>
      <c r="BM156" s="241" t="s">
        <v>1569</v>
      </c>
    </row>
    <row r="157" s="13" customFormat="1">
      <c r="A157" s="13"/>
      <c r="B157" s="247"/>
      <c r="C157" s="248"/>
      <c r="D157" s="243" t="s">
        <v>176</v>
      </c>
      <c r="E157" s="249" t="s">
        <v>19</v>
      </c>
      <c r="F157" s="250" t="s">
        <v>1570</v>
      </c>
      <c r="G157" s="248"/>
      <c r="H157" s="251">
        <v>2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176</v>
      </c>
      <c r="AU157" s="257" t="s">
        <v>83</v>
      </c>
      <c r="AV157" s="13" t="s">
        <v>83</v>
      </c>
      <c r="AW157" s="13" t="s">
        <v>35</v>
      </c>
      <c r="AX157" s="13" t="s">
        <v>74</v>
      </c>
      <c r="AY157" s="257" t="s">
        <v>157</v>
      </c>
    </row>
    <row r="158" s="14" customFormat="1">
      <c r="A158" s="14"/>
      <c r="B158" s="258"/>
      <c r="C158" s="259"/>
      <c r="D158" s="243" t="s">
        <v>176</v>
      </c>
      <c r="E158" s="260" t="s">
        <v>19</v>
      </c>
      <c r="F158" s="261" t="s">
        <v>183</v>
      </c>
      <c r="G158" s="259"/>
      <c r="H158" s="262">
        <v>2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176</v>
      </c>
      <c r="AU158" s="268" t="s">
        <v>83</v>
      </c>
      <c r="AV158" s="14" t="s">
        <v>164</v>
      </c>
      <c r="AW158" s="14" t="s">
        <v>35</v>
      </c>
      <c r="AX158" s="14" t="s">
        <v>81</v>
      </c>
      <c r="AY158" s="268" t="s">
        <v>157</v>
      </c>
    </row>
    <row r="159" s="2" customFormat="1" ht="21.75" customHeight="1">
      <c r="A159" s="40"/>
      <c r="B159" s="41"/>
      <c r="C159" s="229" t="s">
        <v>290</v>
      </c>
      <c r="D159" s="229" t="s">
        <v>160</v>
      </c>
      <c r="E159" s="230" t="s">
        <v>287</v>
      </c>
      <c r="F159" s="231" t="s">
        <v>288</v>
      </c>
      <c r="G159" s="232" t="s">
        <v>174</v>
      </c>
      <c r="H159" s="233">
        <v>60.479999999999997</v>
      </c>
      <c r="I159" s="234"/>
      <c r="J159" s="235">
        <f>ROUND(I159*H159,2)</f>
        <v>0</v>
      </c>
      <c r="K159" s="236"/>
      <c r="L159" s="46"/>
      <c r="M159" s="237" t="s">
        <v>19</v>
      </c>
      <c r="N159" s="238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164</v>
      </c>
      <c r="AT159" s="241" t="s">
        <v>160</v>
      </c>
      <c r="AU159" s="241" t="s">
        <v>83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164</v>
      </c>
      <c r="BM159" s="241" t="s">
        <v>1571</v>
      </c>
    </row>
    <row r="160" s="2" customFormat="1" ht="21.75" customHeight="1">
      <c r="A160" s="40"/>
      <c r="B160" s="41"/>
      <c r="C160" s="229" t="s">
        <v>295</v>
      </c>
      <c r="D160" s="229" t="s">
        <v>160</v>
      </c>
      <c r="E160" s="230" t="s">
        <v>291</v>
      </c>
      <c r="F160" s="231" t="s">
        <v>292</v>
      </c>
      <c r="G160" s="232" t="s">
        <v>174</v>
      </c>
      <c r="H160" s="233">
        <v>1814.4000000000001</v>
      </c>
      <c r="I160" s="234"/>
      <c r="J160" s="235">
        <f>ROUND(I160*H160,2)</f>
        <v>0</v>
      </c>
      <c r="K160" s="236"/>
      <c r="L160" s="46"/>
      <c r="M160" s="237" t="s">
        <v>19</v>
      </c>
      <c r="N160" s="238" t="s">
        <v>45</v>
      </c>
      <c r="O160" s="86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1" t="s">
        <v>164</v>
      </c>
      <c r="AT160" s="241" t="s">
        <v>160</v>
      </c>
      <c r="AU160" s="241" t="s">
        <v>83</v>
      </c>
      <c r="AY160" s="19" t="s">
        <v>157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9" t="s">
        <v>81</v>
      </c>
      <c r="BK160" s="242">
        <f>ROUND(I160*H160,2)</f>
        <v>0</v>
      </c>
      <c r="BL160" s="19" t="s">
        <v>164</v>
      </c>
      <c r="BM160" s="241" t="s">
        <v>1572</v>
      </c>
    </row>
    <row r="161" s="13" customFormat="1">
      <c r="A161" s="13"/>
      <c r="B161" s="247"/>
      <c r="C161" s="248"/>
      <c r="D161" s="243" t="s">
        <v>176</v>
      </c>
      <c r="E161" s="248"/>
      <c r="F161" s="250" t="s">
        <v>1573</v>
      </c>
      <c r="G161" s="248"/>
      <c r="H161" s="251">
        <v>1814.4000000000001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176</v>
      </c>
      <c r="AU161" s="257" t="s">
        <v>83</v>
      </c>
      <c r="AV161" s="13" t="s">
        <v>83</v>
      </c>
      <c r="AW161" s="13" t="s">
        <v>4</v>
      </c>
      <c r="AX161" s="13" t="s">
        <v>81</v>
      </c>
      <c r="AY161" s="257" t="s">
        <v>157</v>
      </c>
    </row>
    <row r="162" s="2" customFormat="1" ht="21.75" customHeight="1">
      <c r="A162" s="40"/>
      <c r="B162" s="41"/>
      <c r="C162" s="229" t="s">
        <v>299</v>
      </c>
      <c r="D162" s="229" t="s">
        <v>160</v>
      </c>
      <c r="E162" s="230" t="s">
        <v>296</v>
      </c>
      <c r="F162" s="231" t="s">
        <v>297</v>
      </c>
      <c r="G162" s="232" t="s">
        <v>174</v>
      </c>
      <c r="H162" s="233">
        <v>60.479999999999997</v>
      </c>
      <c r="I162" s="234"/>
      <c r="J162" s="235">
        <f>ROUND(I162*H162,2)</f>
        <v>0</v>
      </c>
      <c r="K162" s="236"/>
      <c r="L162" s="46"/>
      <c r="M162" s="237" t="s">
        <v>19</v>
      </c>
      <c r="N162" s="238" t="s">
        <v>45</v>
      </c>
      <c r="O162" s="86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1" t="s">
        <v>164</v>
      </c>
      <c r="AT162" s="241" t="s">
        <v>160</v>
      </c>
      <c r="AU162" s="241" t="s">
        <v>83</v>
      </c>
      <c r="AY162" s="19" t="s">
        <v>157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9" t="s">
        <v>81</v>
      </c>
      <c r="BK162" s="242">
        <f>ROUND(I162*H162,2)</f>
        <v>0</v>
      </c>
      <c r="BL162" s="19" t="s">
        <v>164</v>
      </c>
      <c r="BM162" s="241" t="s">
        <v>1574</v>
      </c>
    </row>
    <row r="163" s="2" customFormat="1" ht="16.5" customHeight="1">
      <c r="A163" s="40"/>
      <c r="B163" s="41"/>
      <c r="C163" s="229" t="s">
        <v>303</v>
      </c>
      <c r="D163" s="229" t="s">
        <v>160</v>
      </c>
      <c r="E163" s="230" t="s">
        <v>300</v>
      </c>
      <c r="F163" s="231" t="s">
        <v>301</v>
      </c>
      <c r="G163" s="232" t="s">
        <v>174</v>
      </c>
      <c r="H163" s="233">
        <v>60.479999999999997</v>
      </c>
      <c r="I163" s="234"/>
      <c r="J163" s="235">
        <f>ROUND(I163*H163,2)</f>
        <v>0</v>
      </c>
      <c r="K163" s="236"/>
      <c r="L163" s="46"/>
      <c r="M163" s="237" t="s">
        <v>19</v>
      </c>
      <c r="N163" s="238" t="s">
        <v>45</v>
      </c>
      <c r="O163" s="86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1" t="s">
        <v>164</v>
      </c>
      <c r="AT163" s="241" t="s">
        <v>160</v>
      </c>
      <c r="AU163" s="241" t="s">
        <v>83</v>
      </c>
      <c r="AY163" s="19" t="s">
        <v>157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81</v>
      </c>
      <c r="BK163" s="242">
        <f>ROUND(I163*H163,2)</f>
        <v>0</v>
      </c>
      <c r="BL163" s="19" t="s">
        <v>164</v>
      </c>
      <c r="BM163" s="241" t="s">
        <v>1575</v>
      </c>
    </row>
    <row r="164" s="2" customFormat="1" ht="16.5" customHeight="1">
      <c r="A164" s="40"/>
      <c r="B164" s="41"/>
      <c r="C164" s="229" t="s">
        <v>307</v>
      </c>
      <c r="D164" s="229" t="s">
        <v>160</v>
      </c>
      <c r="E164" s="230" t="s">
        <v>304</v>
      </c>
      <c r="F164" s="231" t="s">
        <v>305</v>
      </c>
      <c r="G164" s="232" t="s">
        <v>174</v>
      </c>
      <c r="H164" s="233">
        <v>1814.4000000000001</v>
      </c>
      <c r="I164" s="234"/>
      <c r="J164" s="235">
        <f>ROUND(I164*H164,2)</f>
        <v>0</v>
      </c>
      <c r="K164" s="236"/>
      <c r="L164" s="46"/>
      <c r="M164" s="237" t="s">
        <v>19</v>
      </c>
      <c r="N164" s="238" t="s">
        <v>45</v>
      </c>
      <c r="O164" s="86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1" t="s">
        <v>164</v>
      </c>
      <c r="AT164" s="241" t="s">
        <v>160</v>
      </c>
      <c r="AU164" s="241" t="s">
        <v>83</v>
      </c>
      <c r="AY164" s="19" t="s">
        <v>157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9" t="s">
        <v>81</v>
      </c>
      <c r="BK164" s="242">
        <f>ROUND(I164*H164,2)</f>
        <v>0</v>
      </c>
      <c r="BL164" s="19" t="s">
        <v>164</v>
      </c>
      <c r="BM164" s="241" t="s">
        <v>1576</v>
      </c>
    </row>
    <row r="165" s="13" customFormat="1">
      <c r="A165" s="13"/>
      <c r="B165" s="247"/>
      <c r="C165" s="248"/>
      <c r="D165" s="243" t="s">
        <v>176</v>
      </c>
      <c r="E165" s="248"/>
      <c r="F165" s="250" t="s">
        <v>1573</v>
      </c>
      <c r="G165" s="248"/>
      <c r="H165" s="251">
        <v>1814.4000000000001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176</v>
      </c>
      <c r="AU165" s="257" t="s">
        <v>83</v>
      </c>
      <c r="AV165" s="13" t="s">
        <v>83</v>
      </c>
      <c r="AW165" s="13" t="s">
        <v>4</v>
      </c>
      <c r="AX165" s="13" t="s">
        <v>81</v>
      </c>
      <c r="AY165" s="257" t="s">
        <v>157</v>
      </c>
    </row>
    <row r="166" s="2" customFormat="1" ht="16.5" customHeight="1">
      <c r="A166" s="40"/>
      <c r="B166" s="41"/>
      <c r="C166" s="229" t="s">
        <v>311</v>
      </c>
      <c r="D166" s="229" t="s">
        <v>160</v>
      </c>
      <c r="E166" s="230" t="s">
        <v>308</v>
      </c>
      <c r="F166" s="231" t="s">
        <v>309</v>
      </c>
      <c r="G166" s="232" t="s">
        <v>174</v>
      </c>
      <c r="H166" s="233">
        <v>60.479999999999997</v>
      </c>
      <c r="I166" s="234"/>
      <c r="J166" s="235">
        <f>ROUND(I166*H166,2)</f>
        <v>0</v>
      </c>
      <c r="K166" s="236"/>
      <c r="L166" s="46"/>
      <c r="M166" s="237" t="s">
        <v>19</v>
      </c>
      <c r="N166" s="238" t="s">
        <v>45</v>
      </c>
      <c r="O166" s="86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1" t="s">
        <v>164</v>
      </c>
      <c r="AT166" s="241" t="s">
        <v>160</v>
      </c>
      <c r="AU166" s="241" t="s">
        <v>83</v>
      </c>
      <c r="AY166" s="19" t="s">
        <v>157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9" t="s">
        <v>81</v>
      </c>
      <c r="BK166" s="242">
        <f>ROUND(I166*H166,2)</f>
        <v>0</v>
      </c>
      <c r="BL166" s="19" t="s">
        <v>164</v>
      </c>
      <c r="BM166" s="241" t="s">
        <v>1577</v>
      </c>
    </row>
    <row r="167" s="2" customFormat="1" ht="33" customHeight="1">
      <c r="A167" s="40"/>
      <c r="B167" s="41"/>
      <c r="C167" s="229" t="s">
        <v>317</v>
      </c>
      <c r="D167" s="229" t="s">
        <v>160</v>
      </c>
      <c r="E167" s="230" t="s">
        <v>1169</v>
      </c>
      <c r="F167" s="231" t="s">
        <v>1170</v>
      </c>
      <c r="G167" s="232" t="s">
        <v>259</v>
      </c>
      <c r="H167" s="233">
        <v>1</v>
      </c>
      <c r="I167" s="234"/>
      <c r="J167" s="235">
        <f>ROUND(I167*H167,2)</f>
        <v>0</v>
      </c>
      <c r="K167" s="236"/>
      <c r="L167" s="46"/>
      <c r="M167" s="237" t="s">
        <v>19</v>
      </c>
      <c r="N167" s="238" t="s">
        <v>45</v>
      </c>
      <c r="O167" s="86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1" t="s">
        <v>164</v>
      </c>
      <c r="AT167" s="241" t="s">
        <v>160</v>
      </c>
      <c r="AU167" s="241" t="s">
        <v>83</v>
      </c>
      <c r="AY167" s="19" t="s">
        <v>157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9" t="s">
        <v>81</v>
      </c>
      <c r="BK167" s="242">
        <f>ROUND(I167*H167,2)</f>
        <v>0</v>
      </c>
      <c r="BL167" s="19" t="s">
        <v>164</v>
      </c>
      <c r="BM167" s="241" t="s">
        <v>1578</v>
      </c>
    </row>
    <row r="168" s="2" customFormat="1">
      <c r="A168" s="40"/>
      <c r="B168" s="41"/>
      <c r="C168" s="42"/>
      <c r="D168" s="243" t="s">
        <v>170</v>
      </c>
      <c r="E168" s="42"/>
      <c r="F168" s="244" t="s">
        <v>1172</v>
      </c>
      <c r="G168" s="42"/>
      <c r="H168" s="42"/>
      <c r="I168" s="148"/>
      <c r="J168" s="42"/>
      <c r="K168" s="42"/>
      <c r="L168" s="46"/>
      <c r="M168" s="245"/>
      <c r="N168" s="246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170</v>
      </c>
      <c r="AU168" s="19" t="s">
        <v>83</v>
      </c>
    </row>
    <row r="169" s="2" customFormat="1" ht="16.5" customHeight="1">
      <c r="A169" s="40"/>
      <c r="B169" s="41"/>
      <c r="C169" s="229" t="s">
        <v>332</v>
      </c>
      <c r="D169" s="229" t="s">
        <v>160</v>
      </c>
      <c r="E169" s="230" t="s">
        <v>312</v>
      </c>
      <c r="F169" s="231" t="s">
        <v>313</v>
      </c>
      <c r="G169" s="232" t="s">
        <v>174</v>
      </c>
      <c r="H169" s="233">
        <v>17.640000000000001</v>
      </c>
      <c r="I169" s="234"/>
      <c r="J169" s="235">
        <f>ROUND(I169*H169,2)</f>
        <v>0</v>
      </c>
      <c r="K169" s="236"/>
      <c r="L169" s="46"/>
      <c r="M169" s="237" t="s">
        <v>19</v>
      </c>
      <c r="N169" s="238" t="s">
        <v>45</v>
      </c>
      <c r="O169" s="86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1" t="s">
        <v>164</v>
      </c>
      <c r="AT169" s="241" t="s">
        <v>160</v>
      </c>
      <c r="AU169" s="241" t="s">
        <v>83</v>
      </c>
      <c r="AY169" s="19" t="s">
        <v>157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9" t="s">
        <v>81</v>
      </c>
      <c r="BK169" s="242">
        <f>ROUND(I169*H169,2)</f>
        <v>0</v>
      </c>
      <c r="BL169" s="19" t="s">
        <v>164</v>
      </c>
      <c r="BM169" s="241" t="s">
        <v>1579</v>
      </c>
    </row>
    <row r="170" s="13" customFormat="1">
      <c r="A170" s="13"/>
      <c r="B170" s="247"/>
      <c r="C170" s="248"/>
      <c r="D170" s="243" t="s">
        <v>176</v>
      </c>
      <c r="E170" s="249" t="s">
        <v>19</v>
      </c>
      <c r="F170" s="250" t="s">
        <v>1580</v>
      </c>
      <c r="G170" s="248"/>
      <c r="H170" s="251">
        <v>17.640000000000001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176</v>
      </c>
      <c r="AU170" s="257" t="s">
        <v>83</v>
      </c>
      <c r="AV170" s="13" t="s">
        <v>83</v>
      </c>
      <c r="AW170" s="13" t="s">
        <v>35</v>
      </c>
      <c r="AX170" s="13" t="s">
        <v>81</v>
      </c>
      <c r="AY170" s="257" t="s">
        <v>157</v>
      </c>
    </row>
    <row r="171" s="2" customFormat="1" ht="21.75" customHeight="1">
      <c r="A171" s="40"/>
      <c r="B171" s="41"/>
      <c r="C171" s="229" t="s">
        <v>337</v>
      </c>
      <c r="D171" s="229" t="s">
        <v>160</v>
      </c>
      <c r="E171" s="230" t="s">
        <v>668</v>
      </c>
      <c r="F171" s="231" t="s">
        <v>669</v>
      </c>
      <c r="G171" s="232" t="s">
        <v>163</v>
      </c>
      <c r="H171" s="233">
        <v>0.60799999999999998</v>
      </c>
      <c r="I171" s="234"/>
      <c r="J171" s="235">
        <f>ROUND(I171*H171,2)</f>
        <v>0</v>
      </c>
      <c r="K171" s="236"/>
      <c r="L171" s="46"/>
      <c r="M171" s="237" t="s">
        <v>19</v>
      </c>
      <c r="N171" s="238" t="s">
        <v>45</v>
      </c>
      <c r="O171" s="86"/>
      <c r="P171" s="239">
        <f>O171*H171</f>
        <v>0</v>
      </c>
      <c r="Q171" s="239">
        <v>0</v>
      </c>
      <c r="R171" s="239">
        <f>Q171*H171</f>
        <v>0</v>
      </c>
      <c r="S171" s="239">
        <v>1.5940000000000001</v>
      </c>
      <c r="T171" s="240">
        <f>S171*H171</f>
        <v>0.96915200000000001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1" t="s">
        <v>164</v>
      </c>
      <c r="AT171" s="241" t="s">
        <v>160</v>
      </c>
      <c r="AU171" s="241" t="s">
        <v>83</v>
      </c>
      <c r="AY171" s="19" t="s">
        <v>157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9" t="s">
        <v>81</v>
      </c>
      <c r="BK171" s="242">
        <f>ROUND(I171*H171,2)</f>
        <v>0</v>
      </c>
      <c r="BL171" s="19" t="s">
        <v>164</v>
      </c>
      <c r="BM171" s="241" t="s">
        <v>1581</v>
      </c>
    </row>
    <row r="172" s="13" customFormat="1">
      <c r="A172" s="13"/>
      <c r="B172" s="247"/>
      <c r="C172" s="248"/>
      <c r="D172" s="243" t="s">
        <v>176</v>
      </c>
      <c r="E172" s="249" t="s">
        <v>19</v>
      </c>
      <c r="F172" s="250" t="s">
        <v>1582</v>
      </c>
      <c r="G172" s="248"/>
      <c r="H172" s="251">
        <v>0.60799999999999998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176</v>
      </c>
      <c r="AU172" s="257" t="s">
        <v>83</v>
      </c>
      <c r="AV172" s="13" t="s">
        <v>83</v>
      </c>
      <c r="AW172" s="13" t="s">
        <v>35</v>
      </c>
      <c r="AX172" s="13" t="s">
        <v>81</v>
      </c>
      <c r="AY172" s="257" t="s">
        <v>157</v>
      </c>
    </row>
    <row r="173" s="2" customFormat="1" ht="21.75" customHeight="1">
      <c r="A173" s="40"/>
      <c r="B173" s="41"/>
      <c r="C173" s="229" t="s">
        <v>341</v>
      </c>
      <c r="D173" s="229" t="s">
        <v>160</v>
      </c>
      <c r="E173" s="230" t="s">
        <v>318</v>
      </c>
      <c r="F173" s="231" t="s">
        <v>319</v>
      </c>
      <c r="G173" s="232" t="s">
        <v>174</v>
      </c>
      <c r="H173" s="233">
        <v>1.44</v>
      </c>
      <c r="I173" s="234"/>
      <c r="J173" s="235">
        <f>ROUND(I173*H173,2)</f>
        <v>0</v>
      </c>
      <c r="K173" s="236"/>
      <c r="L173" s="46"/>
      <c r="M173" s="237" t="s">
        <v>19</v>
      </c>
      <c r="N173" s="238" t="s">
        <v>45</v>
      </c>
      <c r="O173" s="86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1" t="s">
        <v>164</v>
      </c>
      <c r="AT173" s="241" t="s">
        <v>160</v>
      </c>
      <c r="AU173" s="241" t="s">
        <v>83</v>
      </c>
      <c r="AY173" s="19" t="s">
        <v>157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9" t="s">
        <v>81</v>
      </c>
      <c r="BK173" s="242">
        <f>ROUND(I173*H173,2)</f>
        <v>0</v>
      </c>
      <c r="BL173" s="19" t="s">
        <v>164</v>
      </c>
      <c r="BM173" s="241" t="s">
        <v>1583</v>
      </c>
    </row>
    <row r="174" s="13" customFormat="1">
      <c r="A174" s="13"/>
      <c r="B174" s="247"/>
      <c r="C174" s="248"/>
      <c r="D174" s="243" t="s">
        <v>176</v>
      </c>
      <c r="E174" s="249" t="s">
        <v>19</v>
      </c>
      <c r="F174" s="250" t="s">
        <v>1584</v>
      </c>
      <c r="G174" s="248"/>
      <c r="H174" s="251">
        <v>1.44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176</v>
      </c>
      <c r="AU174" s="257" t="s">
        <v>83</v>
      </c>
      <c r="AV174" s="13" t="s">
        <v>83</v>
      </c>
      <c r="AW174" s="13" t="s">
        <v>35</v>
      </c>
      <c r="AX174" s="13" t="s">
        <v>81</v>
      </c>
      <c r="AY174" s="257" t="s">
        <v>157</v>
      </c>
    </row>
    <row r="175" s="2" customFormat="1" ht="21.75" customHeight="1">
      <c r="A175" s="40"/>
      <c r="B175" s="41"/>
      <c r="C175" s="229" t="s">
        <v>345</v>
      </c>
      <c r="D175" s="229" t="s">
        <v>160</v>
      </c>
      <c r="E175" s="230" t="s">
        <v>1585</v>
      </c>
      <c r="F175" s="231" t="s">
        <v>1586</v>
      </c>
      <c r="G175" s="232" t="s">
        <v>174</v>
      </c>
      <c r="H175" s="233">
        <v>8.5800000000000001</v>
      </c>
      <c r="I175" s="234"/>
      <c r="J175" s="235">
        <f>ROUND(I175*H175,2)</f>
        <v>0</v>
      </c>
      <c r="K175" s="236"/>
      <c r="L175" s="46"/>
      <c r="M175" s="237" t="s">
        <v>19</v>
      </c>
      <c r="N175" s="238" t="s">
        <v>45</v>
      </c>
      <c r="O175" s="86"/>
      <c r="P175" s="239">
        <f>O175*H175</f>
        <v>0</v>
      </c>
      <c r="Q175" s="239">
        <v>0</v>
      </c>
      <c r="R175" s="239">
        <f>Q175*H175</f>
        <v>0</v>
      </c>
      <c r="S175" s="239">
        <v>0.058999999999999997</v>
      </c>
      <c r="T175" s="240">
        <f>S175*H175</f>
        <v>0.50622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1" t="s">
        <v>164</v>
      </c>
      <c r="AT175" s="241" t="s">
        <v>160</v>
      </c>
      <c r="AU175" s="241" t="s">
        <v>83</v>
      </c>
      <c r="AY175" s="19" t="s">
        <v>157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9" t="s">
        <v>81</v>
      </c>
      <c r="BK175" s="242">
        <f>ROUND(I175*H175,2)</f>
        <v>0</v>
      </c>
      <c r="BL175" s="19" t="s">
        <v>164</v>
      </c>
      <c r="BM175" s="241" t="s">
        <v>1587</v>
      </c>
    </row>
    <row r="176" s="13" customFormat="1">
      <c r="A176" s="13"/>
      <c r="B176" s="247"/>
      <c r="C176" s="248"/>
      <c r="D176" s="243" t="s">
        <v>176</v>
      </c>
      <c r="E176" s="249" t="s">
        <v>19</v>
      </c>
      <c r="F176" s="250" t="s">
        <v>1588</v>
      </c>
      <c r="G176" s="248"/>
      <c r="H176" s="251">
        <v>4.6799999999999997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176</v>
      </c>
      <c r="AU176" s="257" t="s">
        <v>83</v>
      </c>
      <c r="AV176" s="13" t="s">
        <v>83</v>
      </c>
      <c r="AW176" s="13" t="s">
        <v>35</v>
      </c>
      <c r="AX176" s="13" t="s">
        <v>74</v>
      </c>
      <c r="AY176" s="257" t="s">
        <v>157</v>
      </c>
    </row>
    <row r="177" s="13" customFormat="1">
      <c r="A177" s="13"/>
      <c r="B177" s="247"/>
      <c r="C177" s="248"/>
      <c r="D177" s="243" t="s">
        <v>176</v>
      </c>
      <c r="E177" s="249" t="s">
        <v>19</v>
      </c>
      <c r="F177" s="250" t="s">
        <v>1589</v>
      </c>
      <c r="G177" s="248"/>
      <c r="H177" s="251">
        <v>3.8999999999999999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176</v>
      </c>
      <c r="AU177" s="257" t="s">
        <v>83</v>
      </c>
      <c r="AV177" s="13" t="s">
        <v>83</v>
      </c>
      <c r="AW177" s="13" t="s">
        <v>35</v>
      </c>
      <c r="AX177" s="13" t="s">
        <v>74</v>
      </c>
      <c r="AY177" s="257" t="s">
        <v>157</v>
      </c>
    </row>
    <row r="178" s="14" customFormat="1">
      <c r="A178" s="14"/>
      <c r="B178" s="258"/>
      <c r="C178" s="259"/>
      <c r="D178" s="243" t="s">
        <v>176</v>
      </c>
      <c r="E178" s="260" t="s">
        <v>19</v>
      </c>
      <c r="F178" s="261" t="s">
        <v>183</v>
      </c>
      <c r="G178" s="259"/>
      <c r="H178" s="262">
        <v>8.5800000000000001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8" t="s">
        <v>176</v>
      </c>
      <c r="AU178" s="268" t="s">
        <v>83</v>
      </c>
      <c r="AV178" s="14" t="s">
        <v>164</v>
      </c>
      <c r="AW178" s="14" t="s">
        <v>35</v>
      </c>
      <c r="AX178" s="14" t="s">
        <v>81</v>
      </c>
      <c r="AY178" s="268" t="s">
        <v>157</v>
      </c>
    </row>
    <row r="179" s="2" customFormat="1" ht="21.75" customHeight="1">
      <c r="A179" s="40"/>
      <c r="B179" s="41"/>
      <c r="C179" s="229" t="s">
        <v>349</v>
      </c>
      <c r="D179" s="229" t="s">
        <v>160</v>
      </c>
      <c r="E179" s="230" t="s">
        <v>1590</v>
      </c>
      <c r="F179" s="231" t="s">
        <v>1591</v>
      </c>
      <c r="G179" s="232" t="s">
        <v>174</v>
      </c>
      <c r="H179" s="233">
        <v>2</v>
      </c>
      <c r="I179" s="234"/>
      <c r="J179" s="235">
        <f>ROUND(I179*H179,2)</f>
        <v>0</v>
      </c>
      <c r="K179" s="236"/>
      <c r="L179" s="46"/>
      <c r="M179" s="237" t="s">
        <v>19</v>
      </c>
      <c r="N179" s="238" t="s">
        <v>45</v>
      </c>
      <c r="O179" s="86"/>
      <c r="P179" s="239">
        <f>O179*H179</f>
        <v>0</v>
      </c>
      <c r="Q179" s="239">
        <v>0</v>
      </c>
      <c r="R179" s="239">
        <f>Q179*H179</f>
        <v>0</v>
      </c>
      <c r="S179" s="239">
        <v>0.083000000000000004</v>
      </c>
      <c r="T179" s="240">
        <f>S179*H179</f>
        <v>0.16600000000000001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1" t="s">
        <v>164</v>
      </c>
      <c r="AT179" s="241" t="s">
        <v>160</v>
      </c>
      <c r="AU179" s="241" t="s">
        <v>83</v>
      </c>
      <c r="AY179" s="19" t="s">
        <v>157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9" t="s">
        <v>81</v>
      </c>
      <c r="BK179" s="242">
        <f>ROUND(I179*H179,2)</f>
        <v>0</v>
      </c>
      <c r="BL179" s="19" t="s">
        <v>164</v>
      </c>
      <c r="BM179" s="241" t="s">
        <v>1592</v>
      </c>
    </row>
    <row r="180" s="2" customFormat="1" ht="33" customHeight="1">
      <c r="A180" s="40"/>
      <c r="B180" s="41"/>
      <c r="C180" s="229" t="s">
        <v>353</v>
      </c>
      <c r="D180" s="229" t="s">
        <v>160</v>
      </c>
      <c r="E180" s="230" t="s">
        <v>1593</v>
      </c>
      <c r="F180" s="231" t="s">
        <v>1594</v>
      </c>
      <c r="G180" s="232" t="s">
        <v>174</v>
      </c>
      <c r="H180" s="233">
        <v>51.68</v>
      </c>
      <c r="I180" s="234"/>
      <c r="J180" s="235">
        <f>ROUND(I180*H180,2)</f>
        <v>0</v>
      </c>
      <c r="K180" s="236"/>
      <c r="L180" s="46"/>
      <c r="M180" s="237" t="s">
        <v>19</v>
      </c>
      <c r="N180" s="238" t="s">
        <v>45</v>
      </c>
      <c r="O180" s="86"/>
      <c r="P180" s="239">
        <f>O180*H180</f>
        <v>0</v>
      </c>
      <c r="Q180" s="239">
        <v>0</v>
      </c>
      <c r="R180" s="239">
        <f>Q180*H180</f>
        <v>0</v>
      </c>
      <c r="S180" s="239">
        <v>0.058999999999999997</v>
      </c>
      <c r="T180" s="240">
        <f>S180*H180</f>
        <v>3.0491199999999998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1" t="s">
        <v>164</v>
      </c>
      <c r="AT180" s="241" t="s">
        <v>160</v>
      </c>
      <c r="AU180" s="241" t="s">
        <v>83</v>
      </c>
      <c r="AY180" s="19" t="s">
        <v>157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9" t="s">
        <v>81</v>
      </c>
      <c r="BK180" s="242">
        <f>ROUND(I180*H180,2)</f>
        <v>0</v>
      </c>
      <c r="BL180" s="19" t="s">
        <v>164</v>
      </c>
      <c r="BM180" s="241" t="s">
        <v>1595</v>
      </c>
    </row>
    <row r="181" s="13" customFormat="1">
      <c r="A181" s="13"/>
      <c r="B181" s="247"/>
      <c r="C181" s="248"/>
      <c r="D181" s="243" t="s">
        <v>176</v>
      </c>
      <c r="E181" s="249" t="s">
        <v>19</v>
      </c>
      <c r="F181" s="250" t="s">
        <v>1546</v>
      </c>
      <c r="G181" s="248"/>
      <c r="H181" s="251">
        <v>19.609999999999999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176</v>
      </c>
      <c r="AU181" s="257" t="s">
        <v>83</v>
      </c>
      <c r="AV181" s="13" t="s">
        <v>83</v>
      </c>
      <c r="AW181" s="13" t="s">
        <v>35</v>
      </c>
      <c r="AX181" s="13" t="s">
        <v>74</v>
      </c>
      <c r="AY181" s="257" t="s">
        <v>157</v>
      </c>
    </row>
    <row r="182" s="13" customFormat="1">
      <c r="A182" s="13"/>
      <c r="B182" s="247"/>
      <c r="C182" s="248"/>
      <c r="D182" s="243" t="s">
        <v>176</v>
      </c>
      <c r="E182" s="249" t="s">
        <v>19</v>
      </c>
      <c r="F182" s="250" t="s">
        <v>1547</v>
      </c>
      <c r="G182" s="248"/>
      <c r="H182" s="251">
        <v>14.310000000000001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176</v>
      </c>
      <c r="AU182" s="257" t="s">
        <v>83</v>
      </c>
      <c r="AV182" s="13" t="s">
        <v>83</v>
      </c>
      <c r="AW182" s="13" t="s">
        <v>35</v>
      </c>
      <c r="AX182" s="13" t="s">
        <v>74</v>
      </c>
      <c r="AY182" s="257" t="s">
        <v>157</v>
      </c>
    </row>
    <row r="183" s="13" customFormat="1">
      <c r="A183" s="13"/>
      <c r="B183" s="247"/>
      <c r="C183" s="248"/>
      <c r="D183" s="243" t="s">
        <v>176</v>
      </c>
      <c r="E183" s="249" t="s">
        <v>19</v>
      </c>
      <c r="F183" s="250" t="s">
        <v>1548</v>
      </c>
      <c r="G183" s="248"/>
      <c r="H183" s="251">
        <v>22.399999999999999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176</v>
      </c>
      <c r="AU183" s="257" t="s">
        <v>83</v>
      </c>
      <c r="AV183" s="13" t="s">
        <v>83</v>
      </c>
      <c r="AW183" s="13" t="s">
        <v>35</v>
      </c>
      <c r="AX183" s="13" t="s">
        <v>74</v>
      </c>
      <c r="AY183" s="257" t="s">
        <v>157</v>
      </c>
    </row>
    <row r="184" s="13" customFormat="1">
      <c r="A184" s="13"/>
      <c r="B184" s="247"/>
      <c r="C184" s="248"/>
      <c r="D184" s="243" t="s">
        <v>176</v>
      </c>
      <c r="E184" s="249" t="s">
        <v>19</v>
      </c>
      <c r="F184" s="250" t="s">
        <v>1549</v>
      </c>
      <c r="G184" s="248"/>
      <c r="H184" s="251">
        <v>4.1600000000000001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176</v>
      </c>
      <c r="AU184" s="257" t="s">
        <v>83</v>
      </c>
      <c r="AV184" s="13" t="s">
        <v>83</v>
      </c>
      <c r="AW184" s="13" t="s">
        <v>35</v>
      </c>
      <c r="AX184" s="13" t="s">
        <v>74</v>
      </c>
      <c r="AY184" s="257" t="s">
        <v>157</v>
      </c>
    </row>
    <row r="185" s="15" customFormat="1">
      <c r="A185" s="15"/>
      <c r="B185" s="269"/>
      <c r="C185" s="270"/>
      <c r="D185" s="243" t="s">
        <v>176</v>
      </c>
      <c r="E185" s="271" t="s">
        <v>19</v>
      </c>
      <c r="F185" s="272" t="s">
        <v>194</v>
      </c>
      <c r="G185" s="270"/>
      <c r="H185" s="273">
        <v>60.480000000000004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176</v>
      </c>
      <c r="AU185" s="279" t="s">
        <v>83</v>
      </c>
      <c r="AV185" s="15" t="s">
        <v>158</v>
      </c>
      <c r="AW185" s="15" t="s">
        <v>35</v>
      </c>
      <c r="AX185" s="15" t="s">
        <v>74</v>
      </c>
      <c r="AY185" s="279" t="s">
        <v>157</v>
      </c>
    </row>
    <row r="186" s="13" customFormat="1">
      <c r="A186" s="13"/>
      <c r="B186" s="247"/>
      <c r="C186" s="248"/>
      <c r="D186" s="243" t="s">
        <v>176</v>
      </c>
      <c r="E186" s="249" t="s">
        <v>19</v>
      </c>
      <c r="F186" s="250" t="s">
        <v>1550</v>
      </c>
      <c r="G186" s="248"/>
      <c r="H186" s="251">
        <v>-8.8000000000000007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176</v>
      </c>
      <c r="AU186" s="257" t="s">
        <v>83</v>
      </c>
      <c r="AV186" s="13" t="s">
        <v>83</v>
      </c>
      <c r="AW186" s="13" t="s">
        <v>35</v>
      </c>
      <c r="AX186" s="13" t="s">
        <v>74</v>
      </c>
      <c r="AY186" s="257" t="s">
        <v>157</v>
      </c>
    </row>
    <row r="187" s="15" customFormat="1">
      <c r="A187" s="15"/>
      <c r="B187" s="269"/>
      <c r="C187" s="270"/>
      <c r="D187" s="243" t="s">
        <v>176</v>
      </c>
      <c r="E187" s="271" t="s">
        <v>19</v>
      </c>
      <c r="F187" s="272" t="s">
        <v>194</v>
      </c>
      <c r="G187" s="270"/>
      <c r="H187" s="273">
        <v>-8.8000000000000007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9" t="s">
        <v>176</v>
      </c>
      <c r="AU187" s="279" t="s">
        <v>83</v>
      </c>
      <c r="AV187" s="15" t="s">
        <v>158</v>
      </c>
      <c r="AW187" s="15" t="s">
        <v>35</v>
      </c>
      <c r="AX187" s="15" t="s">
        <v>74</v>
      </c>
      <c r="AY187" s="279" t="s">
        <v>157</v>
      </c>
    </row>
    <row r="188" s="14" customFormat="1">
      <c r="A188" s="14"/>
      <c r="B188" s="258"/>
      <c r="C188" s="259"/>
      <c r="D188" s="243" t="s">
        <v>176</v>
      </c>
      <c r="E188" s="260" t="s">
        <v>19</v>
      </c>
      <c r="F188" s="261" t="s">
        <v>183</v>
      </c>
      <c r="G188" s="259"/>
      <c r="H188" s="262">
        <v>51.680000000000007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8" t="s">
        <v>176</v>
      </c>
      <c r="AU188" s="268" t="s">
        <v>83</v>
      </c>
      <c r="AV188" s="14" t="s">
        <v>164</v>
      </c>
      <c r="AW188" s="14" t="s">
        <v>35</v>
      </c>
      <c r="AX188" s="14" t="s">
        <v>81</v>
      </c>
      <c r="AY188" s="268" t="s">
        <v>157</v>
      </c>
    </row>
    <row r="189" s="2" customFormat="1" ht="21.75" customHeight="1">
      <c r="A189" s="40"/>
      <c r="B189" s="41"/>
      <c r="C189" s="229" t="s">
        <v>359</v>
      </c>
      <c r="D189" s="229" t="s">
        <v>160</v>
      </c>
      <c r="E189" s="230" t="s">
        <v>342</v>
      </c>
      <c r="F189" s="231" t="s">
        <v>343</v>
      </c>
      <c r="G189" s="232" t="s">
        <v>174</v>
      </c>
      <c r="H189" s="233">
        <v>8.8000000000000007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45</v>
      </c>
      <c r="O189" s="86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164</v>
      </c>
      <c r="AT189" s="241" t="s">
        <v>160</v>
      </c>
      <c r="AU189" s="241" t="s">
        <v>83</v>
      </c>
      <c r="AY189" s="19" t="s">
        <v>157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81</v>
      </c>
      <c r="BK189" s="242">
        <f>ROUND(I189*H189,2)</f>
        <v>0</v>
      </c>
      <c r="BL189" s="19" t="s">
        <v>164</v>
      </c>
      <c r="BM189" s="241" t="s">
        <v>1596</v>
      </c>
    </row>
    <row r="190" s="2" customFormat="1">
      <c r="A190" s="40"/>
      <c r="B190" s="41"/>
      <c r="C190" s="42"/>
      <c r="D190" s="243" t="s">
        <v>170</v>
      </c>
      <c r="E190" s="42"/>
      <c r="F190" s="244" t="s">
        <v>199</v>
      </c>
      <c r="G190" s="42"/>
      <c r="H190" s="42"/>
      <c r="I190" s="148"/>
      <c r="J190" s="42"/>
      <c r="K190" s="42"/>
      <c r="L190" s="46"/>
      <c r="M190" s="245"/>
      <c r="N190" s="24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170</v>
      </c>
      <c r="AU190" s="19" t="s">
        <v>83</v>
      </c>
    </row>
    <row r="191" s="2" customFormat="1" ht="21.75" customHeight="1">
      <c r="A191" s="40"/>
      <c r="B191" s="41"/>
      <c r="C191" s="229" t="s">
        <v>365</v>
      </c>
      <c r="D191" s="229" t="s">
        <v>160</v>
      </c>
      <c r="E191" s="230" t="s">
        <v>346</v>
      </c>
      <c r="F191" s="231" t="s">
        <v>347</v>
      </c>
      <c r="G191" s="232" t="s">
        <v>174</v>
      </c>
      <c r="H191" s="233">
        <v>8.8000000000000007</v>
      </c>
      <c r="I191" s="234"/>
      <c r="J191" s="235">
        <f>ROUND(I191*H191,2)</f>
        <v>0</v>
      </c>
      <c r="K191" s="236"/>
      <c r="L191" s="46"/>
      <c r="M191" s="237" t="s">
        <v>19</v>
      </c>
      <c r="N191" s="238" t="s">
        <v>45</v>
      </c>
      <c r="O191" s="86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1" t="s">
        <v>164</v>
      </c>
      <c r="AT191" s="241" t="s">
        <v>160</v>
      </c>
      <c r="AU191" s="241" t="s">
        <v>83</v>
      </c>
      <c r="AY191" s="19" t="s">
        <v>157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9" t="s">
        <v>81</v>
      </c>
      <c r="BK191" s="242">
        <f>ROUND(I191*H191,2)</f>
        <v>0</v>
      </c>
      <c r="BL191" s="19" t="s">
        <v>164</v>
      </c>
      <c r="BM191" s="241" t="s">
        <v>1597</v>
      </c>
    </row>
    <row r="192" s="2" customFormat="1">
      <c r="A192" s="40"/>
      <c r="B192" s="41"/>
      <c r="C192" s="42"/>
      <c r="D192" s="243" t="s">
        <v>170</v>
      </c>
      <c r="E192" s="42"/>
      <c r="F192" s="244" t="s">
        <v>199</v>
      </c>
      <c r="G192" s="42"/>
      <c r="H192" s="42"/>
      <c r="I192" s="148"/>
      <c r="J192" s="42"/>
      <c r="K192" s="42"/>
      <c r="L192" s="46"/>
      <c r="M192" s="245"/>
      <c r="N192" s="24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170</v>
      </c>
      <c r="AU192" s="19" t="s">
        <v>83</v>
      </c>
    </row>
    <row r="193" s="2" customFormat="1" ht="33" customHeight="1">
      <c r="A193" s="40"/>
      <c r="B193" s="41"/>
      <c r="C193" s="229" t="s">
        <v>369</v>
      </c>
      <c r="D193" s="229" t="s">
        <v>160</v>
      </c>
      <c r="E193" s="230" t="s">
        <v>350</v>
      </c>
      <c r="F193" s="231" t="s">
        <v>351</v>
      </c>
      <c r="G193" s="232" t="s">
        <v>174</v>
      </c>
      <c r="H193" s="233">
        <v>8.8000000000000007</v>
      </c>
      <c r="I193" s="234"/>
      <c r="J193" s="235">
        <f>ROUND(I193*H193,2)</f>
        <v>0</v>
      </c>
      <c r="K193" s="236"/>
      <c r="L193" s="46"/>
      <c r="M193" s="237" t="s">
        <v>19</v>
      </c>
      <c r="N193" s="238" t="s">
        <v>45</v>
      </c>
      <c r="O193" s="86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1" t="s">
        <v>164</v>
      </c>
      <c r="AT193" s="241" t="s">
        <v>160</v>
      </c>
      <c r="AU193" s="241" t="s">
        <v>83</v>
      </c>
      <c r="AY193" s="19" t="s">
        <v>157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9" t="s">
        <v>81</v>
      </c>
      <c r="BK193" s="242">
        <f>ROUND(I193*H193,2)</f>
        <v>0</v>
      </c>
      <c r="BL193" s="19" t="s">
        <v>164</v>
      </c>
      <c r="BM193" s="241" t="s">
        <v>1598</v>
      </c>
    </row>
    <row r="194" s="2" customFormat="1">
      <c r="A194" s="40"/>
      <c r="B194" s="41"/>
      <c r="C194" s="42"/>
      <c r="D194" s="243" t="s">
        <v>170</v>
      </c>
      <c r="E194" s="42"/>
      <c r="F194" s="244" t="s">
        <v>199</v>
      </c>
      <c r="G194" s="42"/>
      <c r="H194" s="42"/>
      <c r="I194" s="148"/>
      <c r="J194" s="42"/>
      <c r="K194" s="42"/>
      <c r="L194" s="46"/>
      <c r="M194" s="245"/>
      <c r="N194" s="24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170</v>
      </c>
      <c r="AU194" s="19" t="s">
        <v>83</v>
      </c>
    </row>
    <row r="195" s="2" customFormat="1" ht="21.75" customHeight="1">
      <c r="A195" s="40"/>
      <c r="B195" s="41"/>
      <c r="C195" s="229" t="s">
        <v>373</v>
      </c>
      <c r="D195" s="229" t="s">
        <v>160</v>
      </c>
      <c r="E195" s="230" t="s">
        <v>354</v>
      </c>
      <c r="F195" s="231" t="s">
        <v>355</v>
      </c>
      <c r="G195" s="232" t="s">
        <v>174</v>
      </c>
      <c r="H195" s="233">
        <v>8.8000000000000007</v>
      </c>
      <c r="I195" s="234"/>
      <c r="J195" s="235">
        <f>ROUND(I195*H195,2)</f>
        <v>0</v>
      </c>
      <c r="K195" s="236"/>
      <c r="L195" s="46"/>
      <c r="M195" s="237" t="s">
        <v>19</v>
      </c>
      <c r="N195" s="238" t="s">
        <v>45</v>
      </c>
      <c r="O195" s="86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1" t="s">
        <v>164</v>
      </c>
      <c r="AT195" s="241" t="s">
        <v>160</v>
      </c>
      <c r="AU195" s="241" t="s">
        <v>83</v>
      </c>
      <c r="AY195" s="19" t="s">
        <v>157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81</v>
      </c>
      <c r="BK195" s="242">
        <f>ROUND(I195*H195,2)</f>
        <v>0</v>
      </c>
      <c r="BL195" s="19" t="s">
        <v>164</v>
      </c>
      <c r="BM195" s="241" t="s">
        <v>1599</v>
      </c>
    </row>
    <row r="196" s="12" customFormat="1" ht="22.8" customHeight="1">
      <c r="A196" s="12"/>
      <c r="B196" s="213"/>
      <c r="C196" s="214"/>
      <c r="D196" s="215" t="s">
        <v>73</v>
      </c>
      <c r="E196" s="227" t="s">
        <v>357</v>
      </c>
      <c r="F196" s="227" t="s">
        <v>358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SUM(P197:P201)</f>
        <v>0</v>
      </c>
      <c r="Q196" s="221"/>
      <c r="R196" s="222">
        <f>SUM(R197:R201)</f>
        <v>0</v>
      </c>
      <c r="S196" s="221"/>
      <c r="T196" s="223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81</v>
      </c>
      <c r="AT196" s="225" t="s">
        <v>73</v>
      </c>
      <c r="AU196" s="225" t="s">
        <v>81</v>
      </c>
      <c r="AY196" s="224" t="s">
        <v>157</v>
      </c>
      <c r="BK196" s="226">
        <f>SUM(BK197:BK201)</f>
        <v>0</v>
      </c>
    </row>
    <row r="197" s="2" customFormat="1" ht="21.75" customHeight="1">
      <c r="A197" s="40"/>
      <c r="B197" s="41"/>
      <c r="C197" s="229" t="s">
        <v>378</v>
      </c>
      <c r="D197" s="229" t="s">
        <v>160</v>
      </c>
      <c r="E197" s="230" t="s">
        <v>366</v>
      </c>
      <c r="F197" s="231" t="s">
        <v>367</v>
      </c>
      <c r="G197" s="232" t="s">
        <v>362</v>
      </c>
      <c r="H197" s="233">
        <v>6.4100000000000001</v>
      </c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45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164</v>
      </c>
      <c r="AT197" s="241" t="s">
        <v>160</v>
      </c>
      <c r="AU197" s="241" t="s">
        <v>83</v>
      </c>
      <c r="AY197" s="19" t="s">
        <v>157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81</v>
      </c>
      <c r="BK197" s="242">
        <f>ROUND(I197*H197,2)</f>
        <v>0</v>
      </c>
      <c r="BL197" s="19" t="s">
        <v>164</v>
      </c>
      <c r="BM197" s="241" t="s">
        <v>1600</v>
      </c>
    </row>
    <row r="198" s="2" customFormat="1" ht="21.75" customHeight="1">
      <c r="A198" s="40"/>
      <c r="B198" s="41"/>
      <c r="C198" s="229" t="s">
        <v>384</v>
      </c>
      <c r="D198" s="229" t="s">
        <v>160</v>
      </c>
      <c r="E198" s="230" t="s">
        <v>370</v>
      </c>
      <c r="F198" s="231" t="s">
        <v>371</v>
      </c>
      <c r="G198" s="232" t="s">
        <v>362</v>
      </c>
      <c r="H198" s="233">
        <v>6.4100000000000001</v>
      </c>
      <c r="I198" s="234"/>
      <c r="J198" s="235">
        <f>ROUND(I198*H198,2)</f>
        <v>0</v>
      </c>
      <c r="K198" s="236"/>
      <c r="L198" s="46"/>
      <c r="M198" s="237" t="s">
        <v>19</v>
      </c>
      <c r="N198" s="238" t="s">
        <v>45</v>
      </c>
      <c r="O198" s="86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1" t="s">
        <v>164</v>
      </c>
      <c r="AT198" s="241" t="s">
        <v>160</v>
      </c>
      <c r="AU198" s="241" t="s">
        <v>83</v>
      </c>
      <c r="AY198" s="19" t="s">
        <v>157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9" t="s">
        <v>81</v>
      </c>
      <c r="BK198" s="242">
        <f>ROUND(I198*H198,2)</f>
        <v>0</v>
      </c>
      <c r="BL198" s="19" t="s">
        <v>164</v>
      </c>
      <c r="BM198" s="241" t="s">
        <v>1601</v>
      </c>
    </row>
    <row r="199" s="2" customFormat="1" ht="21.75" customHeight="1">
      <c r="A199" s="40"/>
      <c r="B199" s="41"/>
      <c r="C199" s="229" t="s">
        <v>391</v>
      </c>
      <c r="D199" s="229" t="s">
        <v>160</v>
      </c>
      <c r="E199" s="230" t="s">
        <v>374</v>
      </c>
      <c r="F199" s="231" t="s">
        <v>375</v>
      </c>
      <c r="G199" s="232" t="s">
        <v>362</v>
      </c>
      <c r="H199" s="233">
        <v>121.79000000000001</v>
      </c>
      <c r="I199" s="234"/>
      <c r="J199" s="235">
        <f>ROUND(I199*H199,2)</f>
        <v>0</v>
      </c>
      <c r="K199" s="236"/>
      <c r="L199" s="46"/>
      <c r="M199" s="237" t="s">
        <v>19</v>
      </c>
      <c r="N199" s="238" t="s">
        <v>45</v>
      </c>
      <c r="O199" s="86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1" t="s">
        <v>164</v>
      </c>
      <c r="AT199" s="241" t="s">
        <v>160</v>
      </c>
      <c r="AU199" s="241" t="s">
        <v>83</v>
      </c>
      <c r="AY199" s="19" t="s">
        <v>157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9" t="s">
        <v>81</v>
      </c>
      <c r="BK199" s="242">
        <f>ROUND(I199*H199,2)</f>
        <v>0</v>
      </c>
      <c r="BL199" s="19" t="s">
        <v>164</v>
      </c>
      <c r="BM199" s="241" t="s">
        <v>1602</v>
      </c>
    </row>
    <row r="200" s="13" customFormat="1">
      <c r="A200" s="13"/>
      <c r="B200" s="247"/>
      <c r="C200" s="248"/>
      <c r="D200" s="243" t="s">
        <v>176</v>
      </c>
      <c r="E200" s="248"/>
      <c r="F200" s="250" t="s">
        <v>1603</v>
      </c>
      <c r="G200" s="248"/>
      <c r="H200" s="251">
        <v>121.79000000000001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176</v>
      </c>
      <c r="AU200" s="257" t="s">
        <v>83</v>
      </c>
      <c r="AV200" s="13" t="s">
        <v>83</v>
      </c>
      <c r="AW200" s="13" t="s">
        <v>4</v>
      </c>
      <c r="AX200" s="13" t="s">
        <v>81</v>
      </c>
      <c r="AY200" s="257" t="s">
        <v>157</v>
      </c>
    </row>
    <row r="201" s="2" customFormat="1" ht="33" customHeight="1">
      <c r="A201" s="40"/>
      <c r="B201" s="41"/>
      <c r="C201" s="229" t="s">
        <v>395</v>
      </c>
      <c r="D201" s="229" t="s">
        <v>160</v>
      </c>
      <c r="E201" s="230" t="s">
        <v>379</v>
      </c>
      <c r="F201" s="231" t="s">
        <v>380</v>
      </c>
      <c r="G201" s="232" t="s">
        <v>362</v>
      </c>
      <c r="H201" s="233">
        <v>6.4100000000000001</v>
      </c>
      <c r="I201" s="234"/>
      <c r="J201" s="235">
        <f>ROUND(I201*H201,2)</f>
        <v>0</v>
      </c>
      <c r="K201" s="236"/>
      <c r="L201" s="46"/>
      <c r="M201" s="237" t="s">
        <v>19</v>
      </c>
      <c r="N201" s="238" t="s">
        <v>45</v>
      </c>
      <c r="O201" s="86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1" t="s">
        <v>164</v>
      </c>
      <c r="AT201" s="241" t="s">
        <v>160</v>
      </c>
      <c r="AU201" s="241" t="s">
        <v>83</v>
      </c>
      <c r="AY201" s="19" t="s">
        <v>157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9" t="s">
        <v>81</v>
      </c>
      <c r="BK201" s="242">
        <f>ROUND(I201*H201,2)</f>
        <v>0</v>
      </c>
      <c r="BL201" s="19" t="s">
        <v>164</v>
      </c>
      <c r="BM201" s="241" t="s">
        <v>1604</v>
      </c>
    </row>
    <row r="202" s="12" customFormat="1" ht="22.8" customHeight="1">
      <c r="A202" s="12"/>
      <c r="B202" s="213"/>
      <c r="C202" s="214"/>
      <c r="D202" s="215" t="s">
        <v>73</v>
      </c>
      <c r="E202" s="227" t="s">
        <v>382</v>
      </c>
      <c r="F202" s="227" t="s">
        <v>383</v>
      </c>
      <c r="G202" s="214"/>
      <c r="H202" s="214"/>
      <c r="I202" s="217"/>
      <c r="J202" s="228">
        <f>BK202</f>
        <v>0</v>
      </c>
      <c r="K202" s="214"/>
      <c r="L202" s="219"/>
      <c r="M202" s="220"/>
      <c r="N202" s="221"/>
      <c r="O202" s="221"/>
      <c r="P202" s="222">
        <f>P203</f>
        <v>0</v>
      </c>
      <c r="Q202" s="221"/>
      <c r="R202" s="222">
        <f>R203</f>
        <v>0</v>
      </c>
      <c r="S202" s="221"/>
      <c r="T202" s="22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4" t="s">
        <v>81</v>
      </c>
      <c r="AT202" s="225" t="s">
        <v>73</v>
      </c>
      <c r="AU202" s="225" t="s">
        <v>81</v>
      </c>
      <c r="AY202" s="224" t="s">
        <v>157</v>
      </c>
      <c r="BK202" s="226">
        <f>BK203</f>
        <v>0</v>
      </c>
    </row>
    <row r="203" s="2" customFormat="1" ht="16.5" customHeight="1">
      <c r="A203" s="40"/>
      <c r="B203" s="41"/>
      <c r="C203" s="229" t="s">
        <v>399</v>
      </c>
      <c r="D203" s="229" t="s">
        <v>160</v>
      </c>
      <c r="E203" s="230" t="s">
        <v>696</v>
      </c>
      <c r="F203" s="231" t="s">
        <v>697</v>
      </c>
      <c r="G203" s="232" t="s">
        <v>362</v>
      </c>
      <c r="H203" s="233">
        <v>1.7689999999999999</v>
      </c>
      <c r="I203" s="234"/>
      <c r="J203" s="235">
        <f>ROUND(I203*H203,2)</f>
        <v>0</v>
      </c>
      <c r="K203" s="236"/>
      <c r="L203" s="46"/>
      <c r="M203" s="237" t="s">
        <v>19</v>
      </c>
      <c r="N203" s="238" t="s">
        <v>45</v>
      </c>
      <c r="O203" s="86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1" t="s">
        <v>164</v>
      </c>
      <c r="AT203" s="241" t="s">
        <v>160</v>
      </c>
      <c r="AU203" s="241" t="s">
        <v>83</v>
      </c>
      <c r="AY203" s="19" t="s">
        <v>157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81</v>
      </c>
      <c r="BK203" s="242">
        <f>ROUND(I203*H203,2)</f>
        <v>0</v>
      </c>
      <c r="BL203" s="19" t="s">
        <v>164</v>
      </c>
      <c r="BM203" s="241" t="s">
        <v>1605</v>
      </c>
    </row>
    <row r="204" s="12" customFormat="1" ht="25.92" customHeight="1">
      <c r="A204" s="12"/>
      <c r="B204" s="213"/>
      <c r="C204" s="214"/>
      <c r="D204" s="215" t="s">
        <v>73</v>
      </c>
      <c r="E204" s="216" t="s">
        <v>388</v>
      </c>
      <c r="F204" s="216" t="s">
        <v>389</v>
      </c>
      <c r="G204" s="214"/>
      <c r="H204" s="214"/>
      <c r="I204" s="217"/>
      <c r="J204" s="218">
        <f>BK204</f>
        <v>0</v>
      </c>
      <c r="K204" s="214"/>
      <c r="L204" s="219"/>
      <c r="M204" s="220"/>
      <c r="N204" s="221"/>
      <c r="O204" s="221"/>
      <c r="P204" s="222">
        <f>P205+P209+P211+P243+P250+P278+P302+P317+P330+P337+P344+P352</f>
        <v>0</v>
      </c>
      <c r="Q204" s="221"/>
      <c r="R204" s="222">
        <f>R205+R209+R211+R243+R250+R278+R302+R317+R330+R337+R344+R352</f>
        <v>1.54676948</v>
      </c>
      <c r="S204" s="221"/>
      <c r="T204" s="223">
        <f>T205+T209+T211+T243+T250+T278+T302+T317+T330+T337+T344+T352</f>
        <v>1.72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83</v>
      </c>
      <c r="AT204" s="225" t="s">
        <v>73</v>
      </c>
      <c r="AU204" s="225" t="s">
        <v>74</v>
      </c>
      <c r="AY204" s="224" t="s">
        <v>157</v>
      </c>
      <c r="BK204" s="226">
        <f>BK205+BK209+BK211+BK243+BK250+BK278+BK302+BK317+BK330+BK337+BK344+BK352</f>
        <v>0</v>
      </c>
    </row>
    <row r="205" s="12" customFormat="1" ht="22.8" customHeight="1">
      <c r="A205" s="12"/>
      <c r="B205" s="213"/>
      <c r="C205" s="214"/>
      <c r="D205" s="215" t="s">
        <v>73</v>
      </c>
      <c r="E205" s="227" t="s">
        <v>1606</v>
      </c>
      <c r="F205" s="227" t="s">
        <v>1607</v>
      </c>
      <c r="G205" s="214"/>
      <c r="H205" s="214"/>
      <c r="I205" s="217"/>
      <c r="J205" s="228">
        <f>BK205</f>
        <v>0</v>
      </c>
      <c r="K205" s="214"/>
      <c r="L205" s="219"/>
      <c r="M205" s="220"/>
      <c r="N205" s="221"/>
      <c r="O205" s="221"/>
      <c r="P205" s="222">
        <f>SUM(P206:P208)</f>
        <v>0</v>
      </c>
      <c r="Q205" s="221"/>
      <c r="R205" s="222">
        <f>SUM(R206:R208)</f>
        <v>0</v>
      </c>
      <c r="S205" s="221"/>
      <c r="T205" s="223">
        <f>SUM(T206:T208)</f>
        <v>0.92799999999999994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4" t="s">
        <v>83</v>
      </c>
      <c r="AT205" s="225" t="s">
        <v>73</v>
      </c>
      <c r="AU205" s="225" t="s">
        <v>81</v>
      </c>
      <c r="AY205" s="224" t="s">
        <v>157</v>
      </c>
      <c r="BK205" s="226">
        <f>SUM(BK206:BK208)</f>
        <v>0</v>
      </c>
    </row>
    <row r="206" s="2" customFormat="1" ht="21.75" customHeight="1">
      <c r="A206" s="40"/>
      <c r="B206" s="41"/>
      <c r="C206" s="229" t="s">
        <v>405</v>
      </c>
      <c r="D206" s="229" t="s">
        <v>160</v>
      </c>
      <c r="E206" s="230" t="s">
        <v>1608</v>
      </c>
      <c r="F206" s="231" t="s">
        <v>1609</v>
      </c>
      <c r="G206" s="232" t="s">
        <v>174</v>
      </c>
      <c r="H206" s="233">
        <v>46.399999999999999</v>
      </c>
      <c r="I206" s="234"/>
      <c r="J206" s="235">
        <f>ROUND(I206*H206,2)</f>
        <v>0</v>
      </c>
      <c r="K206" s="236"/>
      <c r="L206" s="46"/>
      <c r="M206" s="237" t="s">
        <v>19</v>
      </c>
      <c r="N206" s="238" t="s">
        <v>45</v>
      </c>
      <c r="O206" s="86"/>
      <c r="P206" s="239">
        <f>O206*H206</f>
        <v>0</v>
      </c>
      <c r="Q206" s="239">
        <v>0</v>
      </c>
      <c r="R206" s="239">
        <f>Q206*H206</f>
        <v>0</v>
      </c>
      <c r="S206" s="239">
        <v>0.014</v>
      </c>
      <c r="T206" s="240">
        <f>S206*H206</f>
        <v>0.64959999999999996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1" t="s">
        <v>242</v>
      </c>
      <c r="AT206" s="241" t="s">
        <v>160</v>
      </c>
      <c r="AU206" s="241" t="s">
        <v>83</v>
      </c>
      <c r="AY206" s="19" t="s">
        <v>157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9" t="s">
        <v>81</v>
      </c>
      <c r="BK206" s="242">
        <f>ROUND(I206*H206,2)</f>
        <v>0</v>
      </c>
      <c r="BL206" s="19" t="s">
        <v>242</v>
      </c>
      <c r="BM206" s="241" t="s">
        <v>1610</v>
      </c>
    </row>
    <row r="207" s="2" customFormat="1" ht="21.75" customHeight="1">
      <c r="A207" s="40"/>
      <c r="B207" s="41"/>
      <c r="C207" s="229" t="s">
        <v>409</v>
      </c>
      <c r="D207" s="229" t="s">
        <v>160</v>
      </c>
      <c r="E207" s="230" t="s">
        <v>1611</v>
      </c>
      <c r="F207" s="231" t="s">
        <v>1612</v>
      </c>
      <c r="G207" s="232" t="s">
        <v>174</v>
      </c>
      <c r="H207" s="233">
        <v>46.399999999999999</v>
      </c>
      <c r="I207" s="234"/>
      <c r="J207" s="235">
        <f>ROUND(I207*H207,2)</f>
        <v>0</v>
      </c>
      <c r="K207" s="236"/>
      <c r="L207" s="46"/>
      <c r="M207" s="237" t="s">
        <v>19</v>
      </c>
      <c r="N207" s="238" t="s">
        <v>45</v>
      </c>
      <c r="O207" s="86"/>
      <c r="P207" s="239">
        <f>O207*H207</f>
        <v>0</v>
      </c>
      <c r="Q207" s="239">
        <v>0</v>
      </c>
      <c r="R207" s="239">
        <f>Q207*H207</f>
        <v>0</v>
      </c>
      <c r="S207" s="239">
        <v>0.0060000000000000001</v>
      </c>
      <c r="T207" s="240">
        <f>S207*H207</f>
        <v>0.27839999999999998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1" t="s">
        <v>242</v>
      </c>
      <c r="AT207" s="241" t="s">
        <v>160</v>
      </c>
      <c r="AU207" s="241" t="s">
        <v>83</v>
      </c>
      <c r="AY207" s="19" t="s">
        <v>157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9" t="s">
        <v>81</v>
      </c>
      <c r="BK207" s="242">
        <f>ROUND(I207*H207,2)</f>
        <v>0</v>
      </c>
      <c r="BL207" s="19" t="s">
        <v>242</v>
      </c>
      <c r="BM207" s="241" t="s">
        <v>1613</v>
      </c>
    </row>
    <row r="208" s="2" customFormat="1" ht="33" customHeight="1">
      <c r="A208" s="40"/>
      <c r="B208" s="41"/>
      <c r="C208" s="229" t="s">
        <v>413</v>
      </c>
      <c r="D208" s="229" t="s">
        <v>160</v>
      </c>
      <c r="E208" s="230" t="s">
        <v>1614</v>
      </c>
      <c r="F208" s="231" t="s">
        <v>1615</v>
      </c>
      <c r="G208" s="232" t="s">
        <v>475</v>
      </c>
      <c r="H208" s="301"/>
      <c r="I208" s="234"/>
      <c r="J208" s="235">
        <f>ROUND(I208*H208,2)</f>
        <v>0</v>
      </c>
      <c r="K208" s="236"/>
      <c r="L208" s="46"/>
      <c r="M208" s="237" t="s">
        <v>19</v>
      </c>
      <c r="N208" s="238" t="s">
        <v>45</v>
      </c>
      <c r="O208" s="86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1" t="s">
        <v>242</v>
      </c>
      <c r="AT208" s="241" t="s">
        <v>160</v>
      </c>
      <c r="AU208" s="241" t="s">
        <v>83</v>
      </c>
      <c r="AY208" s="19" t="s">
        <v>157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81</v>
      </c>
      <c r="BK208" s="242">
        <f>ROUND(I208*H208,2)</f>
        <v>0</v>
      </c>
      <c r="BL208" s="19" t="s">
        <v>242</v>
      </c>
      <c r="BM208" s="241" t="s">
        <v>1616</v>
      </c>
    </row>
    <row r="209" s="12" customFormat="1" ht="22.8" customHeight="1">
      <c r="A209" s="12"/>
      <c r="B209" s="213"/>
      <c r="C209" s="214"/>
      <c r="D209" s="215" t="s">
        <v>73</v>
      </c>
      <c r="E209" s="227" t="s">
        <v>390</v>
      </c>
      <c r="F209" s="227" t="s">
        <v>111</v>
      </c>
      <c r="G209" s="214"/>
      <c r="H209" s="214"/>
      <c r="I209" s="217"/>
      <c r="J209" s="228">
        <f>BK209</f>
        <v>0</v>
      </c>
      <c r="K209" s="214"/>
      <c r="L209" s="219"/>
      <c r="M209" s="220"/>
      <c r="N209" s="221"/>
      <c r="O209" s="221"/>
      <c r="P209" s="222">
        <f>P210</f>
        <v>0</v>
      </c>
      <c r="Q209" s="221"/>
      <c r="R209" s="222">
        <f>R210</f>
        <v>0</v>
      </c>
      <c r="S209" s="221"/>
      <c r="T209" s="223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4" t="s">
        <v>83</v>
      </c>
      <c r="AT209" s="225" t="s">
        <v>73</v>
      </c>
      <c r="AU209" s="225" t="s">
        <v>81</v>
      </c>
      <c r="AY209" s="224" t="s">
        <v>157</v>
      </c>
      <c r="BK209" s="226">
        <f>BK210</f>
        <v>0</v>
      </c>
    </row>
    <row r="210" s="2" customFormat="1" ht="21.75" customHeight="1">
      <c r="A210" s="40"/>
      <c r="B210" s="41"/>
      <c r="C210" s="229" t="s">
        <v>417</v>
      </c>
      <c r="D210" s="229" t="s">
        <v>160</v>
      </c>
      <c r="E210" s="230" t="s">
        <v>392</v>
      </c>
      <c r="F210" s="231" t="s">
        <v>393</v>
      </c>
      <c r="G210" s="232" t="s">
        <v>259</v>
      </c>
      <c r="H210" s="233">
        <v>1</v>
      </c>
      <c r="I210" s="234"/>
      <c r="J210" s="235">
        <f>ROUND(I210*H210,2)</f>
        <v>0</v>
      </c>
      <c r="K210" s="236"/>
      <c r="L210" s="46"/>
      <c r="M210" s="237" t="s">
        <v>19</v>
      </c>
      <c r="N210" s="238" t="s">
        <v>45</v>
      </c>
      <c r="O210" s="86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1" t="s">
        <v>242</v>
      </c>
      <c r="AT210" s="241" t="s">
        <v>160</v>
      </c>
      <c r="AU210" s="241" t="s">
        <v>83</v>
      </c>
      <c r="AY210" s="19" t="s">
        <v>157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9" t="s">
        <v>81</v>
      </c>
      <c r="BK210" s="242">
        <f>ROUND(I210*H210,2)</f>
        <v>0</v>
      </c>
      <c r="BL210" s="19" t="s">
        <v>242</v>
      </c>
      <c r="BM210" s="241" t="s">
        <v>1617</v>
      </c>
    </row>
    <row r="211" s="12" customFormat="1" ht="22.8" customHeight="1">
      <c r="A211" s="12"/>
      <c r="B211" s="213"/>
      <c r="C211" s="214"/>
      <c r="D211" s="215" t="s">
        <v>73</v>
      </c>
      <c r="E211" s="227" t="s">
        <v>706</v>
      </c>
      <c r="F211" s="227" t="s">
        <v>707</v>
      </c>
      <c r="G211" s="214"/>
      <c r="H211" s="214"/>
      <c r="I211" s="217"/>
      <c r="J211" s="228">
        <f>BK211</f>
        <v>0</v>
      </c>
      <c r="K211" s="214"/>
      <c r="L211" s="219"/>
      <c r="M211" s="220"/>
      <c r="N211" s="221"/>
      <c r="O211" s="221"/>
      <c r="P211" s="222">
        <f>SUM(P212:P242)</f>
        <v>0</v>
      </c>
      <c r="Q211" s="221"/>
      <c r="R211" s="222">
        <f>SUM(R212:R242)</f>
        <v>1.4077550800000001</v>
      </c>
      <c r="S211" s="221"/>
      <c r="T211" s="223">
        <f>SUM(T212:T242)</f>
        <v>0.69599999999999995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4" t="s">
        <v>83</v>
      </c>
      <c r="AT211" s="225" t="s">
        <v>73</v>
      </c>
      <c r="AU211" s="225" t="s">
        <v>81</v>
      </c>
      <c r="AY211" s="224" t="s">
        <v>157</v>
      </c>
      <c r="BK211" s="226">
        <f>SUM(BK212:BK242)</f>
        <v>0</v>
      </c>
    </row>
    <row r="212" s="2" customFormat="1" ht="16.5" customHeight="1">
      <c r="A212" s="40"/>
      <c r="B212" s="41"/>
      <c r="C212" s="229" t="s">
        <v>421</v>
      </c>
      <c r="D212" s="229" t="s">
        <v>160</v>
      </c>
      <c r="E212" s="230" t="s">
        <v>708</v>
      </c>
      <c r="F212" s="231" t="s">
        <v>709</v>
      </c>
      <c r="G212" s="232" t="s">
        <v>204</v>
      </c>
      <c r="H212" s="233">
        <v>48</v>
      </c>
      <c r="I212" s="234"/>
      <c r="J212" s="235">
        <f>ROUND(I212*H212,2)</f>
        <v>0</v>
      </c>
      <c r="K212" s="236"/>
      <c r="L212" s="46"/>
      <c r="M212" s="237" t="s">
        <v>19</v>
      </c>
      <c r="N212" s="238" t="s">
        <v>45</v>
      </c>
      <c r="O212" s="86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1" t="s">
        <v>242</v>
      </c>
      <c r="AT212" s="241" t="s">
        <v>160</v>
      </c>
      <c r="AU212" s="241" t="s">
        <v>83</v>
      </c>
      <c r="AY212" s="19" t="s">
        <v>157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9" t="s">
        <v>81</v>
      </c>
      <c r="BK212" s="242">
        <f>ROUND(I212*H212,2)</f>
        <v>0</v>
      </c>
      <c r="BL212" s="19" t="s">
        <v>242</v>
      </c>
      <c r="BM212" s="241" t="s">
        <v>1618</v>
      </c>
    </row>
    <row r="213" s="13" customFormat="1">
      <c r="A213" s="13"/>
      <c r="B213" s="247"/>
      <c r="C213" s="248"/>
      <c r="D213" s="243" t="s">
        <v>176</v>
      </c>
      <c r="E213" s="249" t="s">
        <v>19</v>
      </c>
      <c r="F213" s="250" t="s">
        <v>1619</v>
      </c>
      <c r="G213" s="248"/>
      <c r="H213" s="251">
        <v>48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7" t="s">
        <v>176</v>
      </c>
      <c r="AU213" s="257" t="s">
        <v>83</v>
      </c>
      <c r="AV213" s="13" t="s">
        <v>83</v>
      </c>
      <c r="AW213" s="13" t="s">
        <v>35</v>
      </c>
      <c r="AX213" s="13" t="s">
        <v>81</v>
      </c>
      <c r="AY213" s="257" t="s">
        <v>157</v>
      </c>
    </row>
    <row r="214" s="2" customFormat="1" ht="21.75" customHeight="1">
      <c r="A214" s="40"/>
      <c r="B214" s="41"/>
      <c r="C214" s="229" t="s">
        <v>426</v>
      </c>
      <c r="D214" s="229" t="s">
        <v>160</v>
      </c>
      <c r="E214" s="230" t="s">
        <v>712</v>
      </c>
      <c r="F214" s="231" t="s">
        <v>713</v>
      </c>
      <c r="G214" s="232" t="s">
        <v>163</v>
      </c>
      <c r="H214" s="233">
        <v>0.502</v>
      </c>
      <c r="I214" s="234"/>
      <c r="J214" s="235">
        <f>ROUND(I214*H214,2)</f>
        <v>0</v>
      </c>
      <c r="K214" s="236"/>
      <c r="L214" s="46"/>
      <c r="M214" s="237" t="s">
        <v>19</v>
      </c>
      <c r="N214" s="238" t="s">
        <v>45</v>
      </c>
      <c r="O214" s="86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41" t="s">
        <v>242</v>
      </c>
      <c r="AT214" s="241" t="s">
        <v>160</v>
      </c>
      <c r="AU214" s="241" t="s">
        <v>83</v>
      </c>
      <c r="AY214" s="19" t="s">
        <v>157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9" t="s">
        <v>81</v>
      </c>
      <c r="BK214" s="242">
        <f>ROUND(I214*H214,2)</f>
        <v>0</v>
      </c>
      <c r="BL214" s="19" t="s">
        <v>242</v>
      </c>
      <c r="BM214" s="241" t="s">
        <v>1620</v>
      </c>
    </row>
    <row r="215" s="2" customFormat="1" ht="21.75" customHeight="1">
      <c r="A215" s="40"/>
      <c r="B215" s="41"/>
      <c r="C215" s="229" t="s">
        <v>431</v>
      </c>
      <c r="D215" s="229" t="s">
        <v>160</v>
      </c>
      <c r="E215" s="230" t="s">
        <v>719</v>
      </c>
      <c r="F215" s="231" t="s">
        <v>720</v>
      </c>
      <c r="G215" s="232" t="s">
        <v>204</v>
      </c>
      <c r="H215" s="233">
        <v>14.4</v>
      </c>
      <c r="I215" s="234"/>
      <c r="J215" s="235">
        <f>ROUND(I215*H215,2)</f>
        <v>0</v>
      </c>
      <c r="K215" s="236"/>
      <c r="L215" s="46"/>
      <c r="M215" s="237" t="s">
        <v>19</v>
      </c>
      <c r="N215" s="238" t="s">
        <v>45</v>
      </c>
      <c r="O215" s="86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1" t="s">
        <v>242</v>
      </c>
      <c r="AT215" s="241" t="s">
        <v>160</v>
      </c>
      <c r="AU215" s="241" t="s">
        <v>83</v>
      </c>
      <c r="AY215" s="19" t="s">
        <v>157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9" t="s">
        <v>81</v>
      </c>
      <c r="BK215" s="242">
        <f>ROUND(I215*H215,2)</f>
        <v>0</v>
      </c>
      <c r="BL215" s="19" t="s">
        <v>242</v>
      </c>
      <c r="BM215" s="241" t="s">
        <v>1621</v>
      </c>
    </row>
    <row r="216" s="13" customFormat="1">
      <c r="A216" s="13"/>
      <c r="B216" s="247"/>
      <c r="C216" s="248"/>
      <c r="D216" s="243" t="s">
        <v>176</v>
      </c>
      <c r="E216" s="248"/>
      <c r="F216" s="250" t="s">
        <v>1622</v>
      </c>
      <c r="G216" s="248"/>
      <c r="H216" s="251">
        <v>14.4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7" t="s">
        <v>176</v>
      </c>
      <c r="AU216" s="257" t="s">
        <v>83</v>
      </c>
      <c r="AV216" s="13" t="s">
        <v>83</v>
      </c>
      <c r="AW216" s="13" t="s">
        <v>4</v>
      </c>
      <c r="AX216" s="13" t="s">
        <v>81</v>
      </c>
      <c r="AY216" s="257" t="s">
        <v>157</v>
      </c>
    </row>
    <row r="217" s="2" customFormat="1" ht="33" customHeight="1">
      <c r="A217" s="40"/>
      <c r="B217" s="41"/>
      <c r="C217" s="229" t="s">
        <v>435</v>
      </c>
      <c r="D217" s="229" t="s">
        <v>160</v>
      </c>
      <c r="E217" s="230" t="s">
        <v>1623</v>
      </c>
      <c r="F217" s="231" t="s">
        <v>1624</v>
      </c>
      <c r="G217" s="232" t="s">
        <v>174</v>
      </c>
      <c r="H217" s="233">
        <v>46.399999999999999</v>
      </c>
      <c r="I217" s="234"/>
      <c r="J217" s="235">
        <f>ROUND(I217*H217,2)</f>
        <v>0</v>
      </c>
      <c r="K217" s="236"/>
      <c r="L217" s="46"/>
      <c r="M217" s="237" t="s">
        <v>19</v>
      </c>
      <c r="N217" s="238" t="s">
        <v>45</v>
      </c>
      <c r="O217" s="86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41" t="s">
        <v>242</v>
      </c>
      <c r="AT217" s="241" t="s">
        <v>160</v>
      </c>
      <c r="AU217" s="241" t="s">
        <v>83</v>
      </c>
      <c r="AY217" s="19" t="s">
        <v>157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9" t="s">
        <v>81</v>
      </c>
      <c r="BK217" s="242">
        <f>ROUND(I217*H217,2)</f>
        <v>0</v>
      </c>
      <c r="BL217" s="19" t="s">
        <v>242</v>
      </c>
      <c r="BM217" s="241" t="s">
        <v>1625</v>
      </c>
    </row>
    <row r="218" s="13" customFormat="1">
      <c r="A218" s="13"/>
      <c r="B218" s="247"/>
      <c r="C218" s="248"/>
      <c r="D218" s="243" t="s">
        <v>176</v>
      </c>
      <c r="E218" s="249" t="s">
        <v>19</v>
      </c>
      <c r="F218" s="250" t="s">
        <v>1626</v>
      </c>
      <c r="G218" s="248"/>
      <c r="H218" s="251">
        <v>46.399999999999999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7" t="s">
        <v>176</v>
      </c>
      <c r="AU218" s="257" t="s">
        <v>83</v>
      </c>
      <c r="AV218" s="13" t="s">
        <v>83</v>
      </c>
      <c r="AW218" s="13" t="s">
        <v>35</v>
      </c>
      <c r="AX218" s="13" t="s">
        <v>81</v>
      </c>
      <c r="AY218" s="257" t="s">
        <v>157</v>
      </c>
    </row>
    <row r="219" s="2" customFormat="1" ht="16.5" customHeight="1">
      <c r="A219" s="40"/>
      <c r="B219" s="41"/>
      <c r="C219" s="280" t="s">
        <v>442</v>
      </c>
      <c r="D219" s="280" t="s">
        <v>251</v>
      </c>
      <c r="E219" s="281" t="s">
        <v>1627</v>
      </c>
      <c r="F219" s="282" t="s">
        <v>1628</v>
      </c>
      <c r="G219" s="283" t="s">
        <v>174</v>
      </c>
      <c r="H219" s="284">
        <v>53.359999999999999</v>
      </c>
      <c r="I219" s="285"/>
      <c r="J219" s="286">
        <f>ROUND(I219*H219,2)</f>
        <v>0</v>
      </c>
      <c r="K219" s="287"/>
      <c r="L219" s="288"/>
      <c r="M219" s="289" t="s">
        <v>19</v>
      </c>
      <c r="N219" s="290" t="s">
        <v>45</v>
      </c>
      <c r="O219" s="86"/>
      <c r="P219" s="239">
        <f>O219*H219</f>
        <v>0</v>
      </c>
      <c r="Q219" s="239">
        <v>0.012800000000000001</v>
      </c>
      <c r="R219" s="239">
        <f>Q219*H219</f>
        <v>0.68300800000000006</v>
      </c>
      <c r="S219" s="239">
        <v>0</v>
      </c>
      <c r="T219" s="24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1" t="s">
        <v>311</v>
      </c>
      <c r="AT219" s="241" t="s">
        <v>251</v>
      </c>
      <c r="AU219" s="241" t="s">
        <v>83</v>
      </c>
      <c r="AY219" s="19" t="s">
        <v>157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9" t="s">
        <v>81</v>
      </c>
      <c r="BK219" s="242">
        <f>ROUND(I219*H219,2)</f>
        <v>0</v>
      </c>
      <c r="BL219" s="19" t="s">
        <v>242</v>
      </c>
      <c r="BM219" s="241" t="s">
        <v>1629</v>
      </c>
    </row>
    <row r="220" s="13" customFormat="1">
      <c r="A220" s="13"/>
      <c r="B220" s="247"/>
      <c r="C220" s="248"/>
      <c r="D220" s="243" t="s">
        <v>176</v>
      </c>
      <c r="E220" s="248"/>
      <c r="F220" s="250" t="s">
        <v>1630</v>
      </c>
      <c r="G220" s="248"/>
      <c r="H220" s="251">
        <v>53.359999999999999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7" t="s">
        <v>176</v>
      </c>
      <c r="AU220" s="257" t="s">
        <v>83</v>
      </c>
      <c r="AV220" s="13" t="s">
        <v>83</v>
      </c>
      <c r="AW220" s="13" t="s">
        <v>4</v>
      </c>
      <c r="AX220" s="13" t="s">
        <v>81</v>
      </c>
      <c r="AY220" s="257" t="s">
        <v>157</v>
      </c>
    </row>
    <row r="221" s="2" customFormat="1" ht="44.25" customHeight="1">
      <c r="A221" s="40"/>
      <c r="B221" s="41"/>
      <c r="C221" s="229" t="s">
        <v>446</v>
      </c>
      <c r="D221" s="229" t="s">
        <v>160</v>
      </c>
      <c r="E221" s="230" t="s">
        <v>1631</v>
      </c>
      <c r="F221" s="231" t="s">
        <v>1632</v>
      </c>
      <c r="G221" s="232" t="s">
        <v>174</v>
      </c>
      <c r="H221" s="233">
        <v>16.32</v>
      </c>
      <c r="I221" s="234"/>
      <c r="J221" s="235">
        <f>ROUND(I221*H221,2)</f>
        <v>0</v>
      </c>
      <c r="K221" s="236"/>
      <c r="L221" s="46"/>
      <c r="M221" s="237" t="s">
        <v>19</v>
      </c>
      <c r="N221" s="238" t="s">
        <v>45</v>
      </c>
      <c r="O221" s="86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41" t="s">
        <v>242</v>
      </c>
      <c r="AT221" s="241" t="s">
        <v>160</v>
      </c>
      <c r="AU221" s="241" t="s">
        <v>83</v>
      </c>
      <c r="AY221" s="19" t="s">
        <v>157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9" t="s">
        <v>81</v>
      </c>
      <c r="BK221" s="242">
        <f>ROUND(I221*H221,2)</f>
        <v>0</v>
      </c>
      <c r="BL221" s="19" t="s">
        <v>242</v>
      </c>
      <c r="BM221" s="241" t="s">
        <v>1633</v>
      </c>
    </row>
    <row r="222" s="13" customFormat="1">
      <c r="A222" s="13"/>
      <c r="B222" s="247"/>
      <c r="C222" s="248"/>
      <c r="D222" s="243" t="s">
        <v>176</v>
      </c>
      <c r="E222" s="249" t="s">
        <v>19</v>
      </c>
      <c r="F222" s="250" t="s">
        <v>1634</v>
      </c>
      <c r="G222" s="248"/>
      <c r="H222" s="251">
        <v>6.4000000000000004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176</v>
      </c>
      <c r="AU222" s="257" t="s">
        <v>83</v>
      </c>
      <c r="AV222" s="13" t="s">
        <v>83</v>
      </c>
      <c r="AW222" s="13" t="s">
        <v>35</v>
      </c>
      <c r="AX222" s="13" t="s">
        <v>74</v>
      </c>
      <c r="AY222" s="257" t="s">
        <v>157</v>
      </c>
    </row>
    <row r="223" s="13" customFormat="1">
      <c r="A223" s="13"/>
      <c r="B223" s="247"/>
      <c r="C223" s="248"/>
      <c r="D223" s="243" t="s">
        <v>176</v>
      </c>
      <c r="E223" s="249" t="s">
        <v>19</v>
      </c>
      <c r="F223" s="250" t="s">
        <v>1635</v>
      </c>
      <c r="G223" s="248"/>
      <c r="H223" s="251">
        <v>4.6399999999999997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176</v>
      </c>
      <c r="AU223" s="257" t="s">
        <v>83</v>
      </c>
      <c r="AV223" s="13" t="s">
        <v>83</v>
      </c>
      <c r="AW223" s="13" t="s">
        <v>35</v>
      </c>
      <c r="AX223" s="13" t="s">
        <v>74</v>
      </c>
      <c r="AY223" s="257" t="s">
        <v>157</v>
      </c>
    </row>
    <row r="224" s="13" customFormat="1">
      <c r="A224" s="13"/>
      <c r="B224" s="247"/>
      <c r="C224" s="248"/>
      <c r="D224" s="243" t="s">
        <v>176</v>
      </c>
      <c r="E224" s="249" t="s">
        <v>19</v>
      </c>
      <c r="F224" s="250" t="s">
        <v>1636</v>
      </c>
      <c r="G224" s="248"/>
      <c r="H224" s="251">
        <v>1.04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176</v>
      </c>
      <c r="AU224" s="257" t="s">
        <v>83</v>
      </c>
      <c r="AV224" s="13" t="s">
        <v>83</v>
      </c>
      <c r="AW224" s="13" t="s">
        <v>35</v>
      </c>
      <c r="AX224" s="13" t="s">
        <v>74</v>
      </c>
      <c r="AY224" s="257" t="s">
        <v>157</v>
      </c>
    </row>
    <row r="225" s="13" customFormat="1">
      <c r="A225" s="13"/>
      <c r="B225" s="247"/>
      <c r="C225" s="248"/>
      <c r="D225" s="243" t="s">
        <v>176</v>
      </c>
      <c r="E225" s="249" t="s">
        <v>19</v>
      </c>
      <c r="F225" s="250" t="s">
        <v>1637</v>
      </c>
      <c r="G225" s="248"/>
      <c r="H225" s="251">
        <v>4.2400000000000002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7" t="s">
        <v>176</v>
      </c>
      <c r="AU225" s="257" t="s">
        <v>83</v>
      </c>
      <c r="AV225" s="13" t="s">
        <v>83</v>
      </c>
      <c r="AW225" s="13" t="s">
        <v>35</v>
      </c>
      <c r="AX225" s="13" t="s">
        <v>74</v>
      </c>
      <c r="AY225" s="257" t="s">
        <v>157</v>
      </c>
    </row>
    <row r="226" s="14" customFormat="1">
      <c r="A226" s="14"/>
      <c r="B226" s="258"/>
      <c r="C226" s="259"/>
      <c r="D226" s="243" t="s">
        <v>176</v>
      </c>
      <c r="E226" s="260" t="s">
        <v>19</v>
      </c>
      <c r="F226" s="261" t="s">
        <v>183</v>
      </c>
      <c r="G226" s="259"/>
      <c r="H226" s="262">
        <v>16.32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176</v>
      </c>
      <c r="AU226" s="268" t="s">
        <v>83</v>
      </c>
      <c r="AV226" s="14" t="s">
        <v>164</v>
      </c>
      <c r="AW226" s="14" t="s">
        <v>35</v>
      </c>
      <c r="AX226" s="14" t="s">
        <v>81</v>
      </c>
      <c r="AY226" s="268" t="s">
        <v>157</v>
      </c>
    </row>
    <row r="227" s="2" customFormat="1" ht="16.5" customHeight="1">
      <c r="A227" s="40"/>
      <c r="B227" s="41"/>
      <c r="C227" s="280" t="s">
        <v>453</v>
      </c>
      <c r="D227" s="280" t="s">
        <v>251</v>
      </c>
      <c r="E227" s="281" t="s">
        <v>1638</v>
      </c>
      <c r="F227" s="282" t="s">
        <v>1639</v>
      </c>
      <c r="G227" s="283" t="s">
        <v>174</v>
      </c>
      <c r="H227" s="284">
        <v>18.768000000000001</v>
      </c>
      <c r="I227" s="285"/>
      <c r="J227" s="286">
        <f>ROUND(I227*H227,2)</f>
        <v>0</v>
      </c>
      <c r="K227" s="287"/>
      <c r="L227" s="288"/>
      <c r="M227" s="289" t="s">
        <v>19</v>
      </c>
      <c r="N227" s="290" t="s">
        <v>45</v>
      </c>
      <c r="O227" s="86"/>
      <c r="P227" s="239">
        <f>O227*H227</f>
        <v>0</v>
      </c>
      <c r="Q227" s="239">
        <v>0.0093100000000000006</v>
      </c>
      <c r="R227" s="239">
        <f>Q227*H227</f>
        <v>0.17473008000000001</v>
      </c>
      <c r="S227" s="239">
        <v>0</v>
      </c>
      <c r="T227" s="24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1" t="s">
        <v>311</v>
      </c>
      <c r="AT227" s="241" t="s">
        <v>251</v>
      </c>
      <c r="AU227" s="241" t="s">
        <v>83</v>
      </c>
      <c r="AY227" s="19" t="s">
        <v>157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81</v>
      </c>
      <c r="BK227" s="242">
        <f>ROUND(I227*H227,2)</f>
        <v>0</v>
      </c>
      <c r="BL227" s="19" t="s">
        <v>242</v>
      </c>
      <c r="BM227" s="241" t="s">
        <v>1640</v>
      </c>
    </row>
    <row r="228" s="13" customFormat="1">
      <c r="A228" s="13"/>
      <c r="B228" s="247"/>
      <c r="C228" s="248"/>
      <c r="D228" s="243" t="s">
        <v>176</v>
      </c>
      <c r="E228" s="248"/>
      <c r="F228" s="250" t="s">
        <v>1641</v>
      </c>
      <c r="G228" s="248"/>
      <c r="H228" s="251">
        <v>18.768000000000001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176</v>
      </c>
      <c r="AU228" s="257" t="s">
        <v>83</v>
      </c>
      <c r="AV228" s="13" t="s">
        <v>83</v>
      </c>
      <c r="AW228" s="13" t="s">
        <v>4</v>
      </c>
      <c r="AX228" s="13" t="s">
        <v>81</v>
      </c>
      <c r="AY228" s="257" t="s">
        <v>157</v>
      </c>
    </row>
    <row r="229" s="2" customFormat="1" ht="16.5" customHeight="1">
      <c r="A229" s="40"/>
      <c r="B229" s="41"/>
      <c r="C229" s="229" t="s">
        <v>459</v>
      </c>
      <c r="D229" s="229" t="s">
        <v>160</v>
      </c>
      <c r="E229" s="230" t="s">
        <v>742</v>
      </c>
      <c r="F229" s="231" t="s">
        <v>743</v>
      </c>
      <c r="G229" s="232" t="s">
        <v>174</v>
      </c>
      <c r="H229" s="233">
        <v>46.399999999999999</v>
      </c>
      <c r="I229" s="234"/>
      <c r="J229" s="235">
        <f>ROUND(I229*H229,2)</f>
        <v>0</v>
      </c>
      <c r="K229" s="236"/>
      <c r="L229" s="46"/>
      <c r="M229" s="237" t="s">
        <v>19</v>
      </c>
      <c r="N229" s="238" t="s">
        <v>45</v>
      </c>
      <c r="O229" s="86"/>
      <c r="P229" s="239">
        <f>O229*H229</f>
        <v>0</v>
      </c>
      <c r="Q229" s="239">
        <v>0</v>
      </c>
      <c r="R229" s="239">
        <f>Q229*H229</f>
        <v>0</v>
      </c>
      <c r="S229" s="239">
        <v>0.014999999999999999</v>
      </c>
      <c r="T229" s="240">
        <f>S229*H229</f>
        <v>0.69599999999999995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41" t="s">
        <v>242</v>
      </c>
      <c r="AT229" s="241" t="s">
        <v>160</v>
      </c>
      <c r="AU229" s="241" t="s">
        <v>83</v>
      </c>
      <c r="AY229" s="19" t="s">
        <v>157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9" t="s">
        <v>81</v>
      </c>
      <c r="BK229" s="242">
        <f>ROUND(I229*H229,2)</f>
        <v>0</v>
      </c>
      <c r="BL229" s="19" t="s">
        <v>242</v>
      </c>
      <c r="BM229" s="241" t="s">
        <v>1642</v>
      </c>
    </row>
    <row r="230" s="2" customFormat="1" ht="21.75" customHeight="1">
      <c r="A230" s="40"/>
      <c r="B230" s="41"/>
      <c r="C230" s="229" t="s">
        <v>464</v>
      </c>
      <c r="D230" s="229" t="s">
        <v>160</v>
      </c>
      <c r="E230" s="230" t="s">
        <v>752</v>
      </c>
      <c r="F230" s="231" t="s">
        <v>753</v>
      </c>
      <c r="G230" s="232" t="s">
        <v>204</v>
      </c>
      <c r="H230" s="233">
        <v>48</v>
      </c>
      <c r="I230" s="234"/>
      <c r="J230" s="235">
        <f>ROUND(I230*H230,2)</f>
        <v>0</v>
      </c>
      <c r="K230" s="236"/>
      <c r="L230" s="46"/>
      <c r="M230" s="237" t="s">
        <v>19</v>
      </c>
      <c r="N230" s="238" t="s">
        <v>45</v>
      </c>
      <c r="O230" s="86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1" t="s">
        <v>242</v>
      </c>
      <c r="AT230" s="241" t="s">
        <v>160</v>
      </c>
      <c r="AU230" s="241" t="s">
        <v>83</v>
      </c>
      <c r="AY230" s="19" t="s">
        <v>157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9" t="s">
        <v>81</v>
      </c>
      <c r="BK230" s="242">
        <f>ROUND(I230*H230,2)</f>
        <v>0</v>
      </c>
      <c r="BL230" s="19" t="s">
        <v>242</v>
      </c>
      <c r="BM230" s="241" t="s">
        <v>1643</v>
      </c>
    </row>
    <row r="231" s="2" customFormat="1" ht="16.5" customHeight="1">
      <c r="A231" s="40"/>
      <c r="B231" s="41"/>
      <c r="C231" s="280" t="s">
        <v>468</v>
      </c>
      <c r="D231" s="280" t="s">
        <v>251</v>
      </c>
      <c r="E231" s="281" t="s">
        <v>748</v>
      </c>
      <c r="F231" s="282" t="s">
        <v>749</v>
      </c>
      <c r="G231" s="283" t="s">
        <v>163</v>
      </c>
      <c r="H231" s="284">
        <v>0.127</v>
      </c>
      <c r="I231" s="285"/>
      <c r="J231" s="286">
        <f>ROUND(I231*H231,2)</f>
        <v>0</v>
      </c>
      <c r="K231" s="287"/>
      <c r="L231" s="288"/>
      <c r="M231" s="289" t="s">
        <v>19</v>
      </c>
      <c r="N231" s="290" t="s">
        <v>45</v>
      </c>
      <c r="O231" s="86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41" t="s">
        <v>311</v>
      </c>
      <c r="AT231" s="241" t="s">
        <v>251</v>
      </c>
      <c r="AU231" s="241" t="s">
        <v>83</v>
      </c>
      <c r="AY231" s="19" t="s">
        <v>157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9" t="s">
        <v>81</v>
      </c>
      <c r="BK231" s="242">
        <f>ROUND(I231*H231,2)</f>
        <v>0</v>
      </c>
      <c r="BL231" s="19" t="s">
        <v>242</v>
      </c>
      <c r="BM231" s="241" t="s">
        <v>1644</v>
      </c>
    </row>
    <row r="232" s="13" customFormat="1">
      <c r="A232" s="13"/>
      <c r="B232" s="247"/>
      <c r="C232" s="248"/>
      <c r="D232" s="243" t="s">
        <v>176</v>
      </c>
      <c r="E232" s="249" t="s">
        <v>19</v>
      </c>
      <c r="F232" s="250" t="s">
        <v>1645</v>
      </c>
      <c r="G232" s="248"/>
      <c r="H232" s="251">
        <v>0.11500000000000001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176</v>
      </c>
      <c r="AU232" s="257" t="s">
        <v>83</v>
      </c>
      <c r="AV232" s="13" t="s">
        <v>83</v>
      </c>
      <c r="AW232" s="13" t="s">
        <v>35</v>
      </c>
      <c r="AX232" s="13" t="s">
        <v>81</v>
      </c>
      <c r="AY232" s="257" t="s">
        <v>157</v>
      </c>
    </row>
    <row r="233" s="13" customFormat="1">
      <c r="A233" s="13"/>
      <c r="B233" s="247"/>
      <c r="C233" s="248"/>
      <c r="D233" s="243" t="s">
        <v>176</v>
      </c>
      <c r="E233" s="248"/>
      <c r="F233" s="250" t="s">
        <v>1646</v>
      </c>
      <c r="G233" s="248"/>
      <c r="H233" s="251">
        <v>0.127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7" t="s">
        <v>176</v>
      </c>
      <c r="AU233" s="257" t="s">
        <v>83</v>
      </c>
      <c r="AV233" s="13" t="s">
        <v>83</v>
      </c>
      <c r="AW233" s="13" t="s">
        <v>4</v>
      </c>
      <c r="AX233" s="13" t="s">
        <v>81</v>
      </c>
      <c r="AY233" s="257" t="s">
        <v>157</v>
      </c>
    </row>
    <row r="234" s="2" customFormat="1" ht="21.75" customHeight="1">
      <c r="A234" s="40"/>
      <c r="B234" s="41"/>
      <c r="C234" s="229" t="s">
        <v>472</v>
      </c>
      <c r="D234" s="229" t="s">
        <v>160</v>
      </c>
      <c r="E234" s="230" t="s">
        <v>761</v>
      </c>
      <c r="F234" s="231" t="s">
        <v>762</v>
      </c>
      <c r="G234" s="232" t="s">
        <v>163</v>
      </c>
      <c r="H234" s="233">
        <v>0.502</v>
      </c>
      <c r="I234" s="234"/>
      <c r="J234" s="235">
        <f>ROUND(I234*H234,2)</f>
        <v>0</v>
      </c>
      <c r="K234" s="236"/>
      <c r="L234" s="46"/>
      <c r="M234" s="237" t="s">
        <v>19</v>
      </c>
      <c r="N234" s="238" t="s">
        <v>45</v>
      </c>
      <c r="O234" s="86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41" t="s">
        <v>242</v>
      </c>
      <c r="AT234" s="241" t="s">
        <v>160</v>
      </c>
      <c r="AU234" s="241" t="s">
        <v>83</v>
      </c>
      <c r="AY234" s="19" t="s">
        <v>157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9" t="s">
        <v>81</v>
      </c>
      <c r="BK234" s="242">
        <f>ROUND(I234*H234,2)</f>
        <v>0</v>
      </c>
      <c r="BL234" s="19" t="s">
        <v>242</v>
      </c>
      <c r="BM234" s="241" t="s">
        <v>1647</v>
      </c>
    </row>
    <row r="235" s="13" customFormat="1">
      <c r="A235" s="13"/>
      <c r="B235" s="247"/>
      <c r="C235" s="248"/>
      <c r="D235" s="243" t="s">
        <v>176</v>
      </c>
      <c r="E235" s="249" t="s">
        <v>19</v>
      </c>
      <c r="F235" s="250" t="s">
        <v>1648</v>
      </c>
      <c r="G235" s="248"/>
      <c r="H235" s="251">
        <v>0.127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176</v>
      </c>
      <c r="AU235" s="257" t="s">
        <v>83</v>
      </c>
      <c r="AV235" s="13" t="s">
        <v>83</v>
      </c>
      <c r="AW235" s="13" t="s">
        <v>35</v>
      </c>
      <c r="AX235" s="13" t="s">
        <v>74</v>
      </c>
      <c r="AY235" s="257" t="s">
        <v>157</v>
      </c>
    </row>
    <row r="236" s="13" customFormat="1">
      <c r="A236" s="13"/>
      <c r="B236" s="247"/>
      <c r="C236" s="248"/>
      <c r="D236" s="243" t="s">
        <v>176</v>
      </c>
      <c r="E236" s="249" t="s">
        <v>19</v>
      </c>
      <c r="F236" s="250" t="s">
        <v>1649</v>
      </c>
      <c r="G236" s="248"/>
      <c r="H236" s="251">
        <v>0.375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7" t="s">
        <v>176</v>
      </c>
      <c r="AU236" s="257" t="s">
        <v>83</v>
      </c>
      <c r="AV236" s="13" t="s">
        <v>83</v>
      </c>
      <c r="AW236" s="13" t="s">
        <v>35</v>
      </c>
      <c r="AX236" s="13" t="s">
        <v>74</v>
      </c>
      <c r="AY236" s="257" t="s">
        <v>157</v>
      </c>
    </row>
    <row r="237" s="14" customFormat="1">
      <c r="A237" s="14"/>
      <c r="B237" s="258"/>
      <c r="C237" s="259"/>
      <c r="D237" s="243" t="s">
        <v>176</v>
      </c>
      <c r="E237" s="260" t="s">
        <v>19</v>
      </c>
      <c r="F237" s="261" t="s">
        <v>183</v>
      </c>
      <c r="G237" s="259"/>
      <c r="H237" s="262">
        <v>0.502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176</v>
      </c>
      <c r="AU237" s="268" t="s">
        <v>83</v>
      </c>
      <c r="AV237" s="14" t="s">
        <v>164</v>
      </c>
      <c r="AW237" s="14" t="s">
        <v>35</v>
      </c>
      <c r="AX237" s="14" t="s">
        <v>81</v>
      </c>
      <c r="AY237" s="268" t="s">
        <v>157</v>
      </c>
    </row>
    <row r="238" s="2" customFormat="1" ht="21.75" customHeight="1">
      <c r="A238" s="40"/>
      <c r="B238" s="41"/>
      <c r="C238" s="229" t="s">
        <v>479</v>
      </c>
      <c r="D238" s="229" t="s">
        <v>160</v>
      </c>
      <c r="E238" s="230" t="s">
        <v>1650</v>
      </c>
      <c r="F238" s="231" t="s">
        <v>1651</v>
      </c>
      <c r="G238" s="232" t="s">
        <v>174</v>
      </c>
      <c r="H238" s="233">
        <v>17.460000000000001</v>
      </c>
      <c r="I238" s="234"/>
      <c r="J238" s="235">
        <f>ROUND(I238*H238,2)</f>
        <v>0</v>
      </c>
      <c r="K238" s="236"/>
      <c r="L238" s="46"/>
      <c r="M238" s="237" t="s">
        <v>19</v>
      </c>
      <c r="N238" s="238" t="s">
        <v>45</v>
      </c>
      <c r="O238" s="86"/>
      <c r="P238" s="239">
        <f>O238*H238</f>
        <v>0</v>
      </c>
      <c r="Q238" s="239">
        <v>0.01567</v>
      </c>
      <c r="R238" s="239">
        <f>Q238*H238</f>
        <v>0.27359820000000001</v>
      </c>
      <c r="S238" s="239">
        <v>0</v>
      </c>
      <c r="T238" s="240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41" t="s">
        <v>242</v>
      </c>
      <c r="AT238" s="241" t="s">
        <v>160</v>
      </c>
      <c r="AU238" s="241" t="s">
        <v>83</v>
      </c>
      <c r="AY238" s="19" t="s">
        <v>157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9" t="s">
        <v>81</v>
      </c>
      <c r="BK238" s="242">
        <f>ROUND(I238*H238,2)</f>
        <v>0</v>
      </c>
      <c r="BL238" s="19" t="s">
        <v>242</v>
      </c>
      <c r="BM238" s="241" t="s">
        <v>1652</v>
      </c>
    </row>
    <row r="239" s="2" customFormat="1" ht="33" customHeight="1">
      <c r="A239" s="40"/>
      <c r="B239" s="41"/>
      <c r="C239" s="229" t="s">
        <v>483</v>
      </c>
      <c r="D239" s="229" t="s">
        <v>160</v>
      </c>
      <c r="E239" s="230" t="s">
        <v>1653</v>
      </c>
      <c r="F239" s="231" t="s">
        <v>1654</v>
      </c>
      <c r="G239" s="232" t="s">
        <v>174</v>
      </c>
      <c r="H239" s="233">
        <v>17.640000000000001</v>
      </c>
      <c r="I239" s="234"/>
      <c r="J239" s="235">
        <f>ROUND(I239*H239,2)</f>
        <v>0</v>
      </c>
      <c r="K239" s="236"/>
      <c r="L239" s="46"/>
      <c r="M239" s="237" t="s">
        <v>19</v>
      </c>
      <c r="N239" s="238" t="s">
        <v>45</v>
      </c>
      <c r="O239" s="86"/>
      <c r="P239" s="239">
        <f>O239*H239</f>
        <v>0</v>
      </c>
      <c r="Q239" s="239">
        <v>0.01567</v>
      </c>
      <c r="R239" s="239">
        <f>Q239*H239</f>
        <v>0.27641880000000002</v>
      </c>
      <c r="S239" s="239">
        <v>0</v>
      </c>
      <c r="T239" s="24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1" t="s">
        <v>242</v>
      </c>
      <c r="AT239" s="241" t="s">
        <v>160</v>
      </c>
      <c r="AU239" s="241" t="s">
        <v>83</v>
      </c>
      <c r="AY239" s="19" t="s">
        <v>157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9" t="s">
        <v>81</v>
      </c>
      <c r="BK239" s="242">
        <f>ROUND(I239*H239,2)</f>
        <v>0</v>
      </c>
      <c r="BL239" s="19" t="s">
        <v>242</v>
      </c>
      <c r="BM239" s="241" t="s">
        <v>1655</v>
      </c>
    </row>
    <row r="240" s="13" customFormat="1">
      <c r="A240" s="13"/>
      <c r="B240" s="247"/>
      <c r="C240" s="248"/>
      <c r="D240" s="243" t="s">
        <v>176</v>
      </c>
      <c r="E240" s="249" t="s">
        <v>19</v>
      </c>
      <c r="F240" s="250" t="s">
        <v>1580</v>
      </c>
      <c r="G240" s="248"/>
      <c r="H240" s="251">
        <v>17.640000000000001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176</v>
      </c>
      <c r="AU240" s="257" t="s">
        <v>83</v>
      </c>
      <c r="AV240" s="13" t="s">
        <v>83</v>
      </c>
      <c r="AW240" s="13" t="s">
        <v>35</v>
      </c>
      <c r="AX240" s="13" t="s">
        <v>74</v>
      </c>
      <c r="AY240" s="257" t="s">
        <v>157</v>
      </c>
    </row>
    <row r="241" s="14" customFormat="1">
      <c r="A241" s="14"/>
      <c r="B241" s="258"/>
      <c r="C241" s="259"/>
      <c r="D241" s="243" t="s">
        <v>176</v>
      </c>
      <c r="E241" s="260" t="s">
        <v>19</v>
      </c>
      <c r="F241" s="261" t="s">
        <v>183</v>
      </c>
      <c r="G241" s="259"/>
      <c r="H241" s="262">
        <v>17.640000000000001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8" t="s">
        <v>176</v>
      </c>
      <c r="AU241" s="268" t="s">
        <v>83</v>
      </c>
      <c r="AV241" s="14" t="s">
        <v>164</v>
      </c>
      <c r="AW241" s="14" t="s">
        <v>35</v>
      </c>
      <c r="AX241" s="14" t="s">
        <v>81</v>
      </c>
      <c r="AY241" s="268" t="s">
        <v>157</v>
      </c>
    </row>
    <row r="242" s="2" customFormat="1" ht="21.75" customHeight="1">
      <c r="A242" s="40"/>
      <c r="B242" s="41"/>
      <c r="C242" s="229" t="s">
        <v>487</v>
      </c>
      <c r="D242" s="229" t="s">
        <v>160</v>
      </c>
      <c r="E242" s="230" t="s">
        <v>764</v>
      </c>
      <c r="F242" s="231" t="s">
        <v>765</v>
      </c>
      <c r="G242" s="232" t="s">
        <v>475</v>
      </c>
      <c r="H242" s="301"/>
      <c r="I242" s="234"/>
      <c r="J242" s="235">
        <f>ROUND(I242*H242,2)</f>
        <v>0</v>
      </c>
      <c r="K242" s="236"/>
      <c r="L242" s="46"/>
      <c r="M242" s="237" t="s">
        <v>19</v>
      </c>
      <c r="N242" s="238" t="s">
        <v>45</v>
      </c>
      <c r="O242" s="86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1" t="s">
        <v>242</v>
      </c>
      <c r="AT242" s="241" t="s">
        <v>160</v>
      </c>
      <c r="AU242" s="241" t="s">
        <v>83</v>
      </c>
      <c r="AY242" s="19" t="s">
        <v>157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9" t="s">
        <v>81</v>
      </c>
      <c r="BK242" s="242">
        <f>ROUND(I242*H242,2)</f>
        <v>0</v>
      </c>
      <c r="BL242" s="19" t="s">
        <v>242</v>
      </c>
      <c r="BM242" s="241" t="s">
        <v>1656</v>
      </c>
    </row>
    <row r="243" s="12" customFormat="1" ht="22.8" customHeight="1">
      <c r="A243" s="12"/>
      <c r="B243" s="213"/>
      <c r="C243" s="214"/>
      <c r="D243" s="215" t="s">
        <v>73</v>
      </c>
      <c r="E243" s="227" t="s">
        <v>1009</v>
      </c>
      <c r="F243" s="227" t="s">
        <v>1010</v>
      </c>
      <c r="G243" s="214"/>
      <c r="H243" s="214"/>
      <c r="I243" s="217"/>
      <c r="J243" s="228">
        <f>BK243</f>
        <v>0</v>
      </c>
      <c r="K243" s="214"/>
      <c r="L243" s="219"/>
      <c r="M243" s="220"/>
      <c r="N243" s="221"/>
      <c r="O243" s="221"/>
      <c r="P243" s="222">
        <f>SUM(P244:P249)</f>
        <v>0</v>
      </c>
      <c r="Q243" s="221"/>
      <c r="R243" s="222">
        <f>SUM(R244:R249)</f>
        <v>0</v>
      </c>
      <c r="S243" s="221"/>
      <c r="T243" s="223">
        <f>SUM(T244:T249)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4" t="s">
        <v>83</v>
      </c>
      <c r="AT243" s="225" t="s">
        <v>73</v>
      </c>
      <c r="AU243" s="225" t="s">
        <v>81</v>
      </c>
      <c r="AY243" s="224" t="s">
        <v>157</v>
      </c>
      <c r="BK243" s="226">
        <f>SUM(BK244:BK249)</f>
        <v>0</v>
      </c>
    </row>
    <row r="244" s="2" customFormat="1" ht="21.75" customHeight="1">
      <c r="A244" s="40"/>
      <c r="B244" s="41"/>
      <c r="C244" s="229" t="s">
        <v>493</v>
      </c>
      <c r="D244" s="229" t="s">
        <v>160</v>
      </c>
      <c r="E244" s="230" t="s">
        <v>1011</v>
      </c>
      <c r="F244" s="231" t="s">
        <v>1012</v>
      </c>
      <c r="G244" s="232" t="s">
        <v>174</v>
      </c>
      <c r="H244" s="233">
        <v>17.640000000000001</v>
      </c>
      <c r="I244" s="234"/>
      <c r="J244" s="235">
        <f>ROUND(I244*H244,2)</f>
        <v>0</v>
      </c>
      <c r="K244" s="236"/>
      <c r="L244" s="46"/>
      <c r="M244" s="237" t="s">
        <v>19</v>
      </c>
      <c r="N244" s="238" t="s">
        <v>45</v>
      </c>
      <c r="O244" s="86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41" t="s">
        <v>242</v>
      </c>
      <c r="AT244" s="241" t="s">
        <v>160</v>
      </c>
      <c r="AU244" s="241" t="s">
        <v>83</v>
      </c>
      <c r="AY244" s="19" t="s">
        <v>157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9" t="s">
        <v>81</v>
      </c>
      <c r="BK244" s="242">
        <f>ROUND(I244*H244,2)</f>
        <v>0</v>
      </c>
      <c r="BL244" s="19" t="s">
        <v>242</v>
      </c>
      <c r="BM244" s="241" t="s">
        <v>1657</v>
      </c>
    </row>
    <row r="245" s="13" customFormat="1">
      <c r="A245" s="13"/>
      <c r="B245" s="247"/>
      <c r="C245" s="248"/>
      <c r="D245" s="243" t="s">
        <v>176</v>
      </c>
      <c r="E245" s="249" t="s">
        <v>19</v>
      </c>
      <c r="F245" s="250" t="s">
        <v>1580</v>
      </c>
      <c r="G245" s="248"/>
      <c r="H245" s="251">
        <v>17.640000000000001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7" t="s">
        <v>176</v>
      </c>
      <c r="AU245" s="257" t="s">
        <v>83</v>
      </c>
      <c r="AV245" s="13" t="s">
        <v>83</v>
      </c>
      <c r="AW245" s="13" t="s">
        <v>35</v>
      </c>
      <c r="AX245" s="13" t="s">
        <v>81</v>
      </c>
      <c r="AY245" s="257" t="s">
        <v>157</v>
      </c>
    </row>
    <row r="246" s="2" customFormat="1" ht="21.75" customHeight="1">
      <c r="A246" s="40"/>
      <c r="B246" s="41"/>
      <c r="C246" s="229" t="s">
        <v>497</v>
      </c>
      <c r="D246" s="229" t="s">
        <v>160</v>
      </c>
      <c r="E246" s="230" t="s">
        <v>1015</v>
      </c>
      <c r="F246" s="231" t="s">
        <v>1016</v>
      </c>
      <c r="G246" s="232" t="s">
        <v>204</v>
      </c>
      <c r="H246" s="233">
        <v>17</v>
      </c>
      <c r="I246" s="234"/>
      <c r="J246" s="235">
        <f>ROUND(I246*H246,2)</f>
        <v>0</v>
      </c>
      <c r="K246" s="236"/>
      <c r="L246" s="46"/>
      <c r="M246" s="237" t="s">
        <v>19</v>
      </c>
      <c r="N246" s="238" t="s">
        <v>45</v>
      </c>
      <c r="O246" s="86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41" t="s">
        <v>242</v>
      </c>
      <c r="AT246" s="241" t="s">
        <v>160</v>
      </c>
      <c r="AU246" s="241" t="s">
        <v>83</v>
      </c>
      <c r="AY246" s="19" t="s">
        <v>157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9" t="s">
        <v>81</v>
      </c>
      <c r="BK246" s="242">
        <f>ROUND(I246*H246,2)</f>
        <v>0</v>
      </c>
      <c r="BL246" s="19" t="s">
        <v>242</v>
      </c>
      <c r="BM246" s="241" t="s">
        <v>1658</v>
      </c>
    </row>
    <row r="247" s="13" customFormat="1">
      <c r="A247" s="13"/>
      <c r="B247" s="247"/>
      <c r="C247" s="248"/>
      <c r="D247" s="243" t="s">
        <v>176</v>
      </c>
      <c r="E247" s="249" t="s">
        <v>19</v>
      </c>
      <c r="F247" s="250" t="s">
        <v>1659</v>
      </c>
      <c r="G247" s="248"/>
      <c r="H247" s="251">
        <v>17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7" t="s">
        <v>176</v>
      </c>
      <c r="AU247" s="257" t="s">
        <v>83</v>
      </c>
      <c r="AV247" s="13" t="s">
        <v>83</v>
      </c>
      <c r="AW247" s="13" t="s">
        <v>35</v>
      </c>
      <c r="AX247" s="13" t="s">
        <v>81</v>
      </c>
      <c r="AY247" s="257" t="s">
        <v>157</v>
      </c>
    </row>
    <row r="248" s="2" customFormat="1" ht="16.5" customHeight="1">
      <c r="A248" s="40"/>
      <c r="B248" s="41"/>
      <c r="C248" s="229" t="s">
        <v>501</v>
      </c>
      <c r="D248" s="229" t="s">
        <v>160</v>
      </c>
      <c r="E248" s="230" t="s">
        <v>1018</v>
      </c>
      <c r="F248" s="231" t="s">
        <v>1019</v>
      </c>
      <c r="G248" s="232" t="s">
        <v>174</v>
      </c>
      <c r="H248" s="233">
        <v>17.640000000000001</v>
      </c>
      <c r="I248" s="234"/>
      <c r="J248" s="235">
        <f>ROUND(I248*H248,2)</f>
        <v>0</v>
      </c>
      <c r="K248" s="236"/>
      <c r="L248" s="46"/>
      <c r="M248" s="237" t="s">
        <v>19</v>
      </c>
      <c r="N248" s="238" t="s">
        <v>45</v>
      </c>
      <c r="O248" s="86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41" t="s">
        <v>242</v>
      </c>
      <c r="AT248" s="241" t="s">
        <v>160</v>
      </c>
      <c r="AU248" s="241" t="s">
        <v>83</v>
      </c>
      <c r="AY248" s="19" t="s">
        <v>157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9" t="s">
        <v>81</v>
      </c>
      <c r="BK248" s="242">
        <f>ROUND(I248*H248,2)</f>
        <v>0</v>
      </c>
      <c r="BL248" s="19" t="s">
        <v>242</v>
      </c>
      <c r="BM248" s="241" t="s">
        <v>1660</v>
      </c>
    </row>
    <row r="249" s="2" customFormat="1" ht="44.25" customHeight="1">
      <c r="A249" s="40"/>
      <c r="B249" s="41"/>
      <c r="C249" s="229" t="s">
        <v>506</v>
      </c>
      <c r="D249" s="229" t="s">
        <v>160</v>
      </c>
      <c r="E249" s="230" t="s">
        <v>1021</v>
      </c>
      <c r="F249" s="231" t="s">
        <v>1022</v>
      </c>
      <c r="G249" s="232" t="s">
        <v>475</v>
      </c>
      <c r="H249" s="301"/>
      <c r="I249" s="234"/>
      <c r="J249" s="235">
        <f>ROUND(I249*H249,2)</f>
        <v>0</v>
      </c>
      <c r="K249" s="236"/>
      <c r="L249" s="46"/>
      <c r="M249" s="237" t="s">
        <v>19</v>
      </c>
      <c r="N249" s="238" t="s">
        <v>45</v>
      </c>
      <c r="O249" s="86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41" t="s">
        <v>242</v>
      </c>
      <c r="AT249" s="241" t="s">
        <v>160</v>
      </c>
      <c r="AU249" s="241" t="s">
        <v>83</v>
      </c>
      <c r="AY249" s="19" t="s">
        <v>157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9" t="s">
        <v>81</v>
      </c>
      <c r="BK249" s="242">
        <f>ROUND(I249*H249,2)</f>
        <v>0</v>
      </c>
      <c r="BL249" s="19" t="s">
        <v>242</v>
      </c>
      <c r="BM249" s="241" t="s">
        <v>1661</v>
      </c>
    </row>
    <row r="250" s="12" customFormat="1" ht="22.8" customHeight="1">
      <c r="A250" s="12"/>
      <c r="B250" s="213"/>
      <c r="C250" s="214"/>
      <c r="D250" s="215" t="s">
        <v>73</v>
      </c>
      <c r="E250" s="227" t="s">
        <v>451</v>
      </c>
      <c r="F250" s="227" t="s">
        <v>452</v>
      </c>
      <c r="G250" s="214"/>
      <c r="H250" s="214"/>
      <c r="I250" s="217"/>
      <c r="J250" s="228">
        <f>BK250</f>
        <v>0</v>
      </c>
      <c r="K250" s="214"/>
      <c r="L250" s="219"/>
      <c r="M250" s="220"/>
      <c r="N250" s="221"/>
      <c r="O250" s="221"/>
      <c r="P250" s="222">
        <f>SUM(P251:P277)</f>
        <v>0</v>
      </c>
      <c r="Q250" s="221"/>
      <c r="R250" s="222">
        <f>SUM(R251:R277)</f>
        <v>0.091080800000000003</v>
      </c>
      <c r="S250" s="221"/>
      <c r="T250" s="223">
        <f>SUM(T251:T277)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4" t="s">
        <v>83</v>
      </c>
      <c r="AT250" s="225" t="s">
        <v>73</v>
      </c>
      <c r="AU250" s="225" t="s">
        <v>81</v>
      </c>
      <c r="AY250" s="224" t="s">
        <v>157</v>
      </c>
      <c r="BK250" s="226">
        <f>SUM(BK251:BK277)</f>
        <v>0</v>
      </c>
    </row>
    <row r="251" s="2" customFormat="1" ht="16.5" customHeight="1">
      <c r="A251" s="40"/>
      <c r="B251" s="41"/>
      <c r="C251" s="229" t="s">
        <v>510</v>
      </c>
      <c r="D251" s="229" t="s">
        <v>160</v>
      </c>
      <c r="E251" s="230" t="s">
        <v>1662</v>
      </c>
      <c r="F251" s="231" t="s">
        <v>1663</v>
      </c>
      <c r="G251" s="232" t="s">
        <v>174</v>
      </c>
      <c r="H251" s="233">
        <v>46.399999999999999</v>
      </c>
      <c r="I251" s="234"/>
      <c r="J251" s="235">
        <f>ROUND(I251*H251,2)</f>
        <v>0</v>
      </c>
      <c r="K251" s="236"/>
      <c r="L251" s="46"/>
      <c r="M251" s="237" t="s">
        <v>19</v>
      </c>
      <c r="N251" s="238" t="s">
        <v>45</v>
      </c>
      <c r="O251" s="86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41" t="s">
        <v>242</v>
      </c>
      <c r="AT251" s="241" t="s">
        <v>160</v>
      </c>
      <c r="AU251" s="241" t="s">
        <v>83</v>
      </c>
      <c r="AY251" s="19" t="s">
        <v>157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9" t="s">
        <v>81</v>
      </c>
      <c r="BK251" s="242">
        <f>ROUND(I251*H251,2)</f>
        <v>0</v>
      </c>
      <c r="BL251" s="19" t="s">
        <v>242</v>
      </c>
      <c r="BM251" s="241" t="s">
        <v>1664</v>
      </c>
    </row>
    <row r="252" s="13" customFormat="1">
      <c r="A252" s="13"/>
      <c r="B252" s="247"/>
      <c r="C252" s="248"/>
      <c r="D252" s="243" t="s">
        <v>176</v>
      </c>
      <c r="E252" s="249" t="s">
        <v>19</v>
      </c>
      <c r="F252" s="250" t="s">
        <v>1626</v>
      </c>
      <c r="G252" s="248"/>
      <c r="H252" s="251">
        <v>46.399999999999999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176</v>
      </c>
      <c r="AU252" s="257" t="s">
        <v>83</v>
      </c>
      <c r="AV252" s="13" t="s">
        <v>83</v>
      </c>
      <c r="AW252" s="13" t="s">
        <v>35</v>
      </c>
      <c r="AX252" s="13" t="s">
        <v>81</v>
      </c>
      <c r="AY252" s="257" t="s">
        <v>157</v>
      </c>
    </row>
    <row r="253" s="2" customFormat="1" ht="21.75" customHeight="1">
      <c r="A253" s="40"/>
      <c r="B253" s="41"/>
      <c r="C253" s="280" t="s">
        <v>514</v>
      </c>
      <c r="D253" s="280" t="s">
        <v>251</v>
      </c>
      <c r="E253" s="281" t="s">
        <v>1665</v>
      </c>
      <c r="F253" s="282" t="s">
        <v>1666</v>
      </c>
      <c r="G253" s="283" t="s">
        <v>174</v>
      </c>
      <c r="H253" s="284">
        <v>53.359999999999999</v>
      </c>
      <c r="I253" s="285"/>
      <c r="J253" s="286">
        <f>ROUND(I253*H253,2)</f>
        <v>0</v>
      </c>
      <c r="K253" s="287"/>
      <c r="L253" s="288"/>
      <c r="M253" s="289" t="s">
        <v>19</v>
      </c>
      <c r="N253" s="290" t="s">
        <v>45</v>
      </c>
      <c r="O253" s="86"/>
      <c r="P253" s="239">
        <f>O253*H253</f>
        <v>0</v>
      </c>
      <c r="Q253" s="239">
        <v>0.00038000000000000002</v>
      </c>
      <c r="R253" s="239">
        <f>Q253*H253</f>
        <v>0.020276800000000001</v>
      </c>
      <c r="S253" s="239">
        <v>0</v>
      </c>
      <c r="T253" s="24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41" t="s">
        <v>311</v>
      </c>
      <c r="AT253" s="241" t="s">
        <v>251</v>
      </c>
      <c r="AU253" s="241" t="s">
        <v>83</v>
      </c>
      <c r="AY253" s="19" t="s">
        <v>157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9" t="s">
        <v>81</v>
      </c>
      <c r="BK253" s="242">
        <f>ROUND(I253*H253,2)</f>
        <v>0</v>
      </c>
      <c r="BL253" s="19" t="s">
        <v>242</v>
      </c>
      <c r="BM253" s="241" t="s">
        <v>1667</v>
      </c>
    </row>
    <row r="254" s="13" customFormat="1">
      <c r="A254" s="13"/>
      <c r="B254" s="247"/>
      <c r="C254" s="248"/>
      <c r="D254" s="243" t="s">
        <v>176</v>
      </c>
      <c r="E254" s="248"/>
      <c r="F254" s="250" t="s">
        <v>1630</v>
      </c>
      <c r="G254" s="248"/>
      <c r="H254" s="251">
        <v>53.359999999999999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7" t="s">
        <v>176</v>
      </c>
      <c r="AU254" s="257" t="s">
        <v>83</v>
      </c>
      <c r="AV254" s="13" t="s">
        <v>83</v>
      </c>
      <c r="AW254" s="13" t="s">
        <v>4</v>
      </c>
      <c r="AX254" s="13" t="s">
        <v>81</v>
      </c>
      <c r="AY254" s="257" t="s">
        <v>157</v>
      </c>
    </row>
    <row r="255" s="2" customFormat="1" ht="16.5" customHeight="1">
      <c r="A255" s="40"/>
      <c r="B255" s="41"/>
      <c r="C255" s="229" t="s">
        <v>519</v>
      </c>
      <c r="D255" s="229" t="s">
        <v>160</v>
      </c>
      <c r="E255" s="230" t="s">
        <v>767</v>
      </c>
      <c r="F255" s="231" t="s">
        <v>768</v>
      </c>
      <c r="G255" s="232" t="s">
        <v>204</v>
      </c>
      <c r="H255" s="233">
        <v>15.6</v>
      </c>
      <c r="I255" s="234"/>
      <c r="J255" s="235">
        <f>ROUND(I255*H255,2)</f>
        <v>0</v>
      </c>
      <c r="K255" s="236"/>
      <c r="L255" s="46"/>
      <c r="M255" s="237" t="s">
        <v>19</v>
      </c>
      <c r="N255" s="238" t="s">
        <v>45</v>
      </c>
      <c r="O255" s="86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41" t="s">
        <v>242</v>
      </c>
      <c r="AT255" s="241" t="s">
        <v>160</v>
      </c>
      <c r="AU255" s="241" t="s">
        <v>83</v>
      </c>
      <c r="AY255" s="19" t="s">
        <v>157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9" t="s">
        <v>81</v>
      </c>
      <c r="BK255" s="242">
        <f>ROUND(I255*H255,2)</f>
        <v>0</v>
      </c>
      <c r="BL255" s="19" t="s">
        <v>242</v>
      </c>
      <c r="BM255" s="241" t="s">
        <v>1668</v>
      </c>
    </row>
    <row r="256" s="13" customFormat="1">
      <c r="A256" s="13"/>
      <c r="B256" s="247"/>
      <c r="C256" s="248"/>
      <c r="D256" s="243" t="s">
        <v>176</v>
      </c>
      <c r="E256" s="249" t="s">
        <v>19</v>
      </c>
      <c r="F256" s="250" t="s">
        <v>1669</v>
      </c>
      <c r="G256" s="248"/>
      <c r="H256" s="251">
        <v>15.6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176</v>
      </c>
      <c r="AU256" s="257" t="s">
        <v>83</v>
      </c>
      <c r="AV256" s="13" t="s">
        <v>83</v>
      </c>
      <c r="AW256" s="13" t="s">
        <v>35</v>
      </c>
      <c r="AX256" s="13" t="s">
        <v>74</v>
      </c>
      <c r="AY256" s="257" t="s">
        <v>157</v>
      </c>
    </row>
    <row r="257" s="14" customFormat="1">
      <c r="A257" s="14"/>
      <c r="B257" s="258"/>
      <c r="C257" s="259"/>
      <c r="D257" s="243" t="s">
        <v>176</v>
      </c>
      <c r="E257" s="260" t="s">
        <v>19</v>
      </c>
      <c r="F257" s="261" t="s">
        <v>183</v>
      </c>
      <c r="G257" s="259"/>
      <c r="H257" s="262">
        <v>15.6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176</v>
      </c>
      <c r="AU257" s="268" t="s">
        <v>83</v>
      </c>
      <c r="AV257" s="14" t="s">
        <v>164</v>
      </c>
      <c r="AW257" s="14" t="s">
        <v>35</v>
      </c>
      <c r="AX257" s="14" t="s">
        <v>81</v>
      </c>
      <c r="AY257" s="268" t="s">
        <v>157</v>
      </c>
    </row>
    <row r="258" s="2" customFormat="1" ht="16.5" customHeight="1">
      <c r="A258" s="40"/>
      <c r="B258" s="41"/>
      <c r="C258" s="229" t="s">
        <v>524</v>
      </c>
      <c r="D258" s="229" t="s">
        <v>160</v>
      </c>
      <c r="E258" s="230" t="s">
        <v>771</v>
      </c>
      <c r="F258" s="231" t="s">
        <v>772</v>
      </c>
      <c r="G258" s="232" t="s">
        <v>204</v>
      </c>
      <c r="H258" s="233">
        <v>5.7999999999999998</v>
      </c>
      <c r="I258" s="234"/>
      <c r="J258" s="235">
        <f>ROUND(I258*H258,2)</f>
        <v>0</v>
      </c>
      <c r="K258" s="236"/>
      <c r="L258" s="46"/>
      <c r="M258" s="237" t="s">
        <v>19</v>
      </c>
      <c r="N258" s="238" t="s">
        <v>45</v>
      </c>
      <c r="O258" s="86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41" t="s">
        <v>242</v>
      </c>
      <c r="AT258" s="241" t="s">
        <v>160</v>
      </c>
      <c r="AU258" s="241" t="s">
        <v>83</v>
      </c>
      <c r="AY258" s="19" t="s">
        <v>157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9" t="s">
        <v>81</v>
      </c>
      <c r="BK258" s="242">
        <f>ROUND(I258*H258,2)</f>
        <v>0</v>
      </c>
      <c r="BL258" s="19" t="s">
        <v>242</v>
      </c>
      <c r="BM258" s="241" t="s">
        <v>1670</v>
      </c>
    </row>
    <row r="259" s="13" customFormat="1">
      <c r="A259" s="13"/>
      <c r="B259" s="247"/>
      <c r="C259" s="248"/>
      <c r="D259" s="243" t="s">
        <v>176</v>
      </c>
      <c r="E259" s="249" t="s">
        <v>19</v>
      </c>
      <c r="F259" s="250" t="s">
        <v>1671</v>
      </c>
      <c r="G259" s="248"/>
      <c r="H259" s="251">
        <v>5.7999999999999998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7" t="s">
        <v>176</v>
      </c>
      <c r="AU259" s="257" t="s">
        <v>83</v>
      </c>
      <c r="AV259" s="13" t="s">
        <v>83</v>
      </c>
      <c r="AW259" s="13" t="s">
        <v>35</v>
      </c>
      <c r="AX259" s="13" t="s">
        <v>81</v>
      </c>
      <c r="AY259" s="257" t="s">
        <v>157</v>
      </c>
    </row>
    <row r="260" s="2" customFormat="1" ht="16.5" customHeight="1">
      <c r="A260" s="40"/>
      <c r="B260" s="41"/>
      <c r="C260" s="229" t="s">
        <v>529</v>
      </c>
      <c r="D260" s="229" t="s">
        <v>160</v>
      </c>
      <c r="E260" s="230" t="s">
        <v>454</v>
      </c>
      <c r="F260" s="231" t="s">
        <v>455</v>
      </c>
      <c r="G260" s="232" t="s">
        <v>204</v>
      </c>
      <c r="H260" s="233">
        <v>7.7999999999999998</v>
      </c>
      <c r="I260" s="234"/>
      <c r="J260" s="235">
        <f>ROUND(I260*H260,2)</f>
        <v>0</v>
      </c>
      <c r="K260" s="236"/>
      <c r="L260" s="46"/>
      <c r="M260" s="237" t="s">
        <v>19</v>
      </c>
      <c r="N260" s="238" t="s">
        <v>45</v>
      </c>
      <c r="O260" s="86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41" t="s">
        <v>242</v>
      </c>
      <c r="AT260" s="241" t="s">
        <v>160</v>
      </c>
      <c r="AU260" s="241" t="s">
        <v>83</v>
      </c>
      <c r="AY260" s="19" t="s">
        <v>157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9" t="s">
        <v>81</v>
      </c>
      <c r="BK260" s="242">
        <f>ROUND(I260*H260,2)</f>
        <v>0</v>
      </c>
      <c r="BL260" s="19" t="s">
        <v>242</v>
      </c>
      <c r="BM260" s="241" t="s">
        <v>1672</v>
      </c>
    </row>
    <row r="261" s="2" customFormat="1">
      <c r="A261" s="40"/>
      <c r="B261" s="41"/>
      <c r="C261" s="42"/>
      <c r="D261" s="243" t="s">
        <v>170</v>
      </c>
      <c r="E261" s="42"/>
      <c r="F261" s="244" t="s">
        <v>457</v>
      </c>
      <c r="G261" s="42"/>
      <c r="H261" s="42"/>
      <c r="I261" s="148"/>
      <c r="J261" s="42"/>
      <c r="K261" s="42"/>
      <c r="L261" s="46"/>
      <c r="M261" s="245"/>
      <c r="N261" s="246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170</v>
      </c>
      <c r="AU261" s="19" t="s">
        <v>83</v>
      </c>
    </row>
    <row r="262" s="13" customFormat="1">
      <c r="A262" s="13"/>
      <c r="B262" s="247"/>
      <c r="C262" s="248"/>
      <c r="D262" s="243" t="s">
        <v>176</v>
      </c>
      <c r="E262" s="249" t="s">
        <v>19</v>
      </c>
      <c r="F262" s="250" t="s">
        <v>1673</v>
      </c>
      <c r="G262" s="248"/>
      <c r="H262" s="251">
        <v>7.7999999999999998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7" t="s">
        <v>176</v>
      </c>
      <c r="AU262" s="257" t="s">
        <v>83</v>
      </c>
      <c r="AV262" s="13" t="s">
        <v>83</v>
      </c>
      <c r="AW262" s="13" t="s">
        <v>35</v>
      </c>
      <c r="AX262" s="13" t="s">
        <v>81</v>
      </c>
      <c r="AY262" s="257" t="s">
        <v>157</v>
      </c>
    </row>
    <row r="263" s="2" customFormat="1" ht="16.5" customHeight="1">
      <c r="A263" s="40"/>
      <c r="B263" s="41"/>
      <c r="C263" s="229" t="s">
        <v>533</v>
      </c>
      <c r="D263" s="229" t="s">
        <v>160</v>
      </c>
      <c r="E263" s="230" t="s">
        <v>1674</v>
      </c>
      <c r="F263" s="231" t="s">
        <v>1675</v>
      </c>
      <c r="G263" s="232" t="s">
        <v>204</v>
      </c>
      <c r="H263" s="233">
        <v>5.5</v>
      </c>
      <c r="I263" s="234"/>
      <c r="J263" s="235">
        <f>ROUND(I263*H263,2)</f>
        <v>0</v>
      </c>
      <c r="K263" s="236"/>
      <c r="L263" s="46"/>
      <c r="M263" s="237" t="s">
        <v>19</v>
      </c>
      <c r="N263" s="238" t="s">
        <v>45</v>
      </c>
      <c r="O263" s="86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41" t="s">
        <v>242</v>
      </c>
      <c r="AT263" s="241" t="s">
        <v>160</v>
      </c>
      <c r="AU263" s="241" t="s">
        <v>83</v>
      </c>
      <c r="AY263" s="19" t="s">
        <v>157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9" t="s">
        <v>81</v>
      </c>
      <c r="BK263" s="242">
        <f>ROUND(I263*H263,2)</f>
        <v>0</v>
      </c>
      <c r="BL263" s="19" t="s">
        <v>242</v>
      </c>
      <c r="BM263" s="241" t="s">
        <v>1676</v>
      </c>
    </row>
    <row r="264" s="2" customFormat="1" ht="16.5" customHeight="1">
      <c r="A264" s="40"/>
      <c r="B264" s="41"/>
      <c r="C264" s="229" t="s">
        <v>539</v>
      </c>
      <c r="D264" s="229" t="s">
        <v>160</v>
      </c>
      <c r="E264" s="230" t="s">
        <v>778</v>
      </c>
      <c r="F264" s="231" t="s">
        <v>779</v>
      </c>
      <c r="G264" s="232" t="s">
        <v>174</v>
      </c>
      <c r="H264" s="233">
        <v>1.5</v>
      </c>
      <c r="I264" s="234"/>
      <c r="J264" s="235">
        <f>ROUND(I264*H264,2)</f>
        <v>0</v>
      </c>
      <c r="K264" s="236"/>
      <c r="L264" s="46"/>
      <c r="M264" s="237" t="s">
        <v>19</v>
      </c>
      <c r="N264" s="238" t="s">
        <v>45</v>
      </c>
      <c r="O264" s="86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41" t="s">
        <v>242</v>
      </c>
      <c r="AT264" s="241" t="s">
        <v>160</v>
      </c>
      <c r="AU264" s="241" t="s">
        <v>83</v>
      </c>
      <c r="AY264" s="19" t="s">
        <v>157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9" t="s">
        <v>81</v>
      </c>
      <c r="BK264" s="242">
        <f>ROUND(I264*H264,2)</f>
        <v>0</v>
      </c>
      <c r="BL264" s="19" t="s">
        <v>242</v>
      </c>
      <c r="BM264" s="241" t="s">
        <v>1677</v>
      </c>
    </row>
    <row r="265" s="2" customFormat="1" ht="16.5" customHeight="1">
      <c r="A265" s="40"/>
      <c r="B265" s="41"/>
      <c r="C265" s="229" t="s">
        <v>544</v>
      </c>
      <c r="D265" s="229" t="s">
        <v>160</v>
      </c>
      <c r="E265" s="230" t="s">
        <v>785</v>
      </c>
      <c r="F265" s="231" t="s">
        <v>786</v>
      </c>
      <c r="G265" s="232" t="s">
        <v>204</v>
      </c>
      <c r="H265" s="233">
        <v>5.7999999999999998</v>
      </c>
      <c r="I265" s="234"/>
      <c r="J265" s="235">
        <f>ROUND(I265*H265,2)</f>
        <v>0</v>
      </c>
      <c r="K265" s="236"/>
      <c r="L265" s="46"/>
      <c r="M265" s="237" t="s">
        <v>19</v>
      </c>
      <c r="N265" s="238" t="s">
        <v>45</v>
      </c>
      <c r="O265" s="86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1" t="s">
        <v>242</v>
      </c>
      <c r="AT265" s="241" t="s">
        <v>160</v>
      </c>
      <c r="AU265" s="241" t="s">
        <v>83</v>
      </c>
      <c r="AY265" s="19" t="s">
        <v>157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9" t="s">
        <v>81</v>
      </c>
      <c r="BK265" s="242">
        <f>ROUND(I265*H265,2)</f>
        <v>0</v>
      </c>
      <c r="BL265" s="19" t="s">
        <v>242</v>
      </c>
      <c r="BM265" s="241" t="s">
        <v>1678</v>
      </c>
    </row>
    <row r="266" s="2" customFormat="1" ht="16.5" customHeight="1">
      <c r="A266" s="40"/>
      <c r="B266" s="41"/>
      <c r="C266" s="229" t="s">
        <v>548</v>
      </c>
      <c r="D266" s="229" t="s">
        <v>160</v>
      </c>
      <c r="E266" s="230" t="s">
        <v>460</v>
      </c>
      <c r="F266" s="231" t="s">
        <v>461</v>
      </c>
      <c r="G266" s="232" t="s">
        <v>204</v>
      </c>
      <c r="H266" s="233">
        <v>3</v>
      </c>
      <c r="I266" s="234"/>
      <c r="J266" s="235">
        <f>ROUND(I266*H266,2)</f>
        <v>0</v>
      </c>
      <c r="K266" s="236"/>
      <c r="L266" s="46"/>
      <c r="M266" s="237" t="s">
        <v>19</v>
      </c>
      <c r="N266" s="238" t="s">
        <v>45</v>
      </c>
      <c r="O266" s="86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41" t="s">
        <v>242</v>
      </c>
      <c r="AT266" s="241" t="s">
        <v>160</v>
      </c>
      <c r="AU266" s="241" t="s">
        <v>83</v>
      </c>
      <c r="AY266" s="19" t="s">
        <v>157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9" t="s">
        <v>81</v>
      </c>
      <c r="BK266" s="242">
        <f>ROUND(I266*H266,2)</f>
        <v>0</v>
      </c>
      <c r="BL266" s="19" t="s">
        <v>242</v>
      </c>
      <c r="BM266" s="241" t="s">
        <v>1679</v>
      </c>
    </row>
    <row r="267" s="2" customFormat="1" ht="21.75" customHeight="1">
      <c r="A267" s="40"/>
      <c r="B267" s="41"/>
      <c r="C267" s="229" t="s">
        <v>552</v>
      </c>
      <c r="D267" s="229" t="s">
        <v>160</v>
      </c>
      <c r="E267" s="230" t="s">
        <v>1680</v>
      </c>
      <c r="F267" s="231" t="s">
        <v>1681</v>
      </c>
      <c r="G267" s="232" t="s">
        <v>174</v>
      </c>
      <c r="H267" s="233">
        <v>46.399999999999999</v>
      </c>
      <c r="I267" s="234"/>
      <c r="J267" s="235">
        <f>ROUND(I267*H267,2)</f>
        <v>0</v>
      </c>
      <c r="K267" s="236"/>
      <c r="L267" s="46"/>
      <c r="M267" s="237" t="s">
        <v>19</v>
      </c>
      <c r="N267" s="238" t="s">
        <v>45</v>
      </c>
      <c r="O267" s="86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41" t="s">
        <v>242</v>
      </c>
      <c r="AT267" s="241" t="s">
        <v>160</v>
      </c>
      <c r="AU267" s="241" t="s">
        <v>83</v>
      </c>
      <c r="AY267" s="19" t="s">
        <v>157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9" t="s">
        <v>81</v>
      </c>
      <c r="BK267" s="242">
        <f>ROUND(I267*H267,2)</f>
        <v>0</v>
      </c>
      <c r="BL267" s="19" t="s">
        <v>242</v>
      </c>
      <c r="BM267" s="241" t="s">
        <v>1682</v>
      </c>
    </row>
    <row r="268" s="2" customFormat="1">
      <c r="A268" s="40"/>
      <c r="B268" s="41"/>
      <c r="C268" s="42"/>
      <c r="D268" s="243" t="s">
        <v>170</v>
      </c>
      <c r="E268" s="42"/>
      <c r="F268" s="244" t="s">
        <v>1683</v>
      </c>
      <c r="G268" s="42"/>
      <c r="H268" s="42"/>
      <c r="I268" s="148"/>
      <c r="J268" s="42"/>
      <c r="K268" s="42"/>
      <c r="L268" s="46"/>
      <c r="M268" s="245"/>
      <c r="N268" s="246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170</v>
      </c>
      <c r="AU268" s="19" t="s">
        <v>83</v>
      </c>
    </row>
    <row r="269" s="13" customFormat="1">
      <c r="A269" s="13"/>
      <c r="B269" s="247"/>
      <c r="C269" s="248"/>
      <c r="D269" s="243" t="s">
        <v>176</v>
      </c>
      <c r="E269" s="249" t="s">
        <v>19</v>
      </c>
      <c r="F269" s="250" t="s">
        <v>1626</v>
      </c>
      <c r="G269" s="248"/>
      <c r="H269" s="251">
        <v>46.399999999999999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7" t="s">
        <v>176</v>
      </c>
      <c r="AU269" s="257" t="s">
        <v>83</v>
      </c>
      <c r="AV269" s="13" t="s">
        <v>83</v>
      </c>
      <c r="AW269" s="13" t="s">
        <v>35</v>
      </c>
      <c r="AX269" s="13" t="s">
        <v>81</v>
      </c>
      <c r="AY269" s="257" t="s">
        <v>157</v>
      </c>
    </row>
    <row r="270" s="2" customFormat="1" ht="21.75" customHeight="1">
      <c r="A270" s="40"/>
      <c r="B270" s="41"/>
      <c r="C270" s="229" t="s">
        <v>557</v>
      </c>
      <c r="D270" s="229" t="s">
        <v>160</v>
      </c>
      <c r="E270" s="230" t="s">
        <v>797</v>
      </c>
      <c r="F270" s="231" t="s">
        <v>1684</v>
      </c>
      <c r="G270" s="232" t="s">
        <v>204</v>
      </c>
      <c r="H270" s="233">
        <v>15.6</v>
      </c>
      <c r="I270" s="234"/>
      <c r="J270" s="235">
        <f>ROUND(I270*H270,2)</f>
        <v>0</v>
      </c>
      <c r="K270" s="236"/>
      <c r="L270" s="46"/>
      <c r="M270" s="237" t="s">
        <v>19</v>
      </c>
      <c r="N270" s="238" t="s">
        <v>45</v>
      </c>
      <c r="O270" s="86"/>
      <c r="P270" s="239">
        <f>O270*H270</f>
        <v>0</v>
      </c>
      <c r="Q270" s="239">
        <v>0.00347</v>
      </c>
      <c r="R270" s="239">
        <f>Q270*H270</f>
        <v>0.054132</v>
      </c>
      <c r="S270" s="239">
        <v>0</v>
      </c>
      <c r="T270" s="240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41" t="s">
        <v>242</v>
      </c>
      <c r="AT270" s="241" t="s">
        <v>160</v>
      </c>
      <c r="AU270" s="241" t="s">
        <v>83</v>
      </c>
      <c r="AY270" s="19" t="s">
        <v>157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9" t="s">
        <v>81</v>
      </c>
      <c r="BK270" s="242">
        <f>ROUND(I270*H270,2)</f>
        <v>0</v>
      </c>
      <c r="BL270" s="19" t="s">
        <v>242</v>
      </c>
      <c r="BM270" s="241" t="s">
        <v>1685</v>
      </c>
    </row>
    <row r="271" s="2" customFormat="1" ht="33" customHeight="1">
      <c r="A271" s="40"/>
      <c r="B271" s="41"/>
      <c r="C271" s="229" t="s">
        <v>561</v>
      </c>
      <c r="D271" s="229" t="s">
        <v>160</v>
      </c>
      <c r="E271" s="230" t="s">
        <v>465</v>
      </c>
      <c r="F271" s="231" t="s">
        <v>466</v>
      </c>
      <c r="G271" s="232" t="s">
        <v>204</v>
      </c>
      <c r="H271" s="233">
        <v>7.7999999999999998</v>
      </c>
      <c r="I271" s="234"/>
      <c r="J271" s="235">
        <f>ROUND(I271*H271,2)</f>
        <v>0</v>
      </c>
      <c r="K271" s="236"/>
      <c r="L271" s="46"/>
      <c r="M271" s="237" t="s">
        <v>19</v>
      </c>
      <c r="N271" s="238" t="s">
        <v>45</v>
      </c>
      <c r="O271" s="86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41" t="s">
        <v>242</v>
      </c>
      <c r="AT271" s="241" t="s">
        <v>160</v>
      </c>
      <c r="AU271" s="241" t="s">
        <v>83</v>
      </c>
      <c r="AY271" s="19" t="s">
        <v>157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9" t="s">
        <v>81</v>
      </c>
      <c r="BK271" s="242">
        <f>ROUND(I271*H271,2)</f>
        <v>0</v>
      </c>
      <c r="BL271" s="19" t="s">
        <v>242</v>
      </c>
      <c r="BM271" s="241" t="s">
        <v>1686</v>
      </c>
    </row>
    <row r="272" s="2" customFormat="1" ht="21.75" customHeight="1">
      <c r="A272" s="40"/>
      <c r="B272" s="41"/>
      <c r="C272" s="229" t="s">
        <v>565</v>
      </c>
      <c r="D272" s="229" t="s">
        <v>160</v>
      </c>
      <c r="E272" s="230" t="s">
        <v>1687</v>
      </c>
      <c r="F272" s="231" t="s">
        <v>1688</v>
      </c>
      <c r="G272" s="232" t="s">
        <v>204</v>
      </c>
      <c r="H272" s="233">
        <v>5.5</v>
      </c>
      <c r="I272" s="234"/>
      <c r="J272" s="235">
        <f>ROUND(I272*H272,2)</f>
        <v>0</v>
      </c>
      <c r="K272" s="236"/>
      <c r="L272" s="46"/>
      <c r="M272" s="237" t="s">
        <v>19</v>
      </c>
      <c r="N272" s="238" t="s">
        <v>45</v>
      </c>
      <c r="O272" s="86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41" t="s">
        <v>242</v>
      </c>
      <c r="AT272" s="241" t="s">
        <v>160</v>
      </c>
      <c r="AU272" s="241" t="s">
        <v>83</v>
      </c>
      <c r="AY272" s="19" t="s">
        <v>157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9" t="s">
        <v>81</v>
      </c>
      <c r="BK272" s="242">
        <f>ROUND(I272*H272,2)</f>
        <v>0</v>
      </c>
      <c r="BL272" s="19" t="s">
        <v>242</v>
      </c>
      <c r="BM272" s="241" t="s">
        <v>1689</v>
      </c>
    </row>
    <row r="273" s="2" customFormat="1">
      <c r="A273" s="40"/>
      <c r="B273" s="41"/>
      <c r="C273" s="42"/>
      <c r="D273" s="243" t="s">
        <v>170</v>
      </c>
      <c r="E273" s="42"/>
      <c r="F273" s="244" t="s">
        <v>796</v>
      </c>
      <c r="G273" s="42"/>
      <c r="H273" s="42"/>
      <c r="I273" s="148"/>
      <c r="J273" s="42"/>
      <c r="K273" s="42"/>
      <c r="L273" s="46"/>
      <c r="M273" s="245"/>
      <c r="N273" s="246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170</v>
      </c>
      <c r="AU273" s="19" t="s">
        <v>83</v>
      </c>
    </row>
    <row r="274" s="2" customFormat="1" ht="21.75" customHeight="1">
      <c r="A274" s="40"/>
      <c r="B274" s="41"/>
      <c r="C274" s="229" t="s">
        <v>569</v>
      </c>
      <c r="D274" s="229" t="s">
        <v>160</v>
      </c>
      <c r="E274" s="230" t="s">
        <v>1690</v>
      </c>
      <c r="F274" s="231" t="s">
        <v>1691</v>
      </c>
      <c r="G274" s="232" t="s">
        <v>204</v>
      </c>
      <c r="H274" s="233">
        <v>5.7999999999999998</v>
      </c>
      <c r="I274" s="234"/>
      <c r="J274" s="235">
        <f>ROUND(I274*H274,2)</f>
        <v>0</v>
      </c>
      <c r="K274" s="236"/>
      <c r="L274" s="46"/>
      <c r="M274" s="237" t="s">
        <v>19</v>
      </c>
      <c r="N274" s="238" t="s">
        <v>45</v>
      </c>
      <c r="O274" s="86"/>
      <c r="P274" s="239">
        <f>O274*H274</f>
        <v>0</v>
      </c>
      <c r="Q274" s="239">
        <v>0.0016900000000000001</v>
      </c>
      <c r="R274" s="239">
        <f>Q274*H274</f>
        <v>0.0098019999999999999</v>
      </c>
      <c r="S274" s="239">
        <v>0</v>
      </c>
      <c r="T274" s="24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41" t="s">
        <v>242</v>
      </c>
      <c r="AT274" s="241" t="s">
        <v>160</v>
      </c>
      <c r="AU274" s="241" t="s">
        <v>83</v>
      </c>
      <c r="AY274" s="19" t="s">
        <v>157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9" t="s">
        <v>81</v>
      </c>
      <c r="BK274" s="242">
        <f>ROUND(I274*H274,2)</f>
        <v>0</v>
      </c>
      <c r="BL274" s="19" t="s">
        <v>242</v>
      </c>
      <c r="BM274" s="241" t="s">
        <v>1692</v>
      </c>
    </row>
    <row r="275" s="2" customFormat="1" ht="33" customHeight="1">
      <c r="A275" s="40"/>
      <c r="B275" s="41"/>
      <c r="C275" s="229" t="s">
        <v>574</v>
      </c>
      <c r="D275" s="229" t="s">
        <v>160</v>
      </c>
      <c r="E275" s="230" t="s">
        <v>1693</v>
      </c>
      <c r="F275" s="231" t="s">
        <v>1694</v>
      </c>
      <c r="G275" s="232" t="s">
        <v>168</v>
      </c>
      <c r="H275" s="233">
        <v>1</v>
      </c>
      <c r="I275" s="234"/>
      <c r="J275" s="235">
        <f>ROUND(I275*H275,2)</f>
        <v>0</v>
      </c>
      <c r="K275" s="236"/>
      <c r="L275" s="46"/>
      <c r="M275" s="237" t="s">
        <v>19</v>
      </c>
      <c r="N275" s="238" t="s">
        <v>45</v>
      </c>
      <c r="O275" s="86"/>
      <c r="P275" s="239">
        <f>O275*H275</f>
        <v>0</v>
      </c>
      <c r="Q275" s="239">
        <v>0.00036000000000000002</v>
      </c>
      <c r="R275" s="239">
        <f>Q275*H275</f>
        <v>0.00036000000000000002</v>
      </c>
      <c r="S275" s="239">
        <v>0</v>
      </c>
      <c r="T275" s="240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41" t="s">
        <v>242</v>
      </c>
      <c r="AT275" s="241" t="s">
        <v>160</v>
      </c>
      <c r="AU275" s="241" t="s">
        <v>83</v>
      </c>
      <c r="AY275" s="19" t="s">
        <v>157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9" t="s">
        <v>81</v>
      </c>
      <c r="BK275" s="242">
        <f>ROUND(I275*H275,2)</f>
        <v>0</v>
      </c>
      <c r="BL275" s="19" t="s">
        <v>242</v>
      </c>
      <c r="BM275" s="241" t="s">
        <v>1695</v>
      </c>
    </row>
    <row r="276" s="2" customFormat="1" ht="33" customHeight="1">
      <c r="A276" s="40"/>
      <c r="B276" s="41"/>
      <c r="C276" s="229" t="s">
        <v>578</v>
      </c>
      <c r="D276" s="229" t="s">
        <v>160</v>
      </c>
      <c r="E276" s="230" t="s">
        <v>469</v>
      </c>
      <c r="F276" s="231" t="s">
        <v>470</v>
      </c>
      <c r="G276" s="232" t="s">
        <v>204</v>
      </c>
      <c r="H276" s="233">
        <v>3</v>
      </c>
      <c r="I276" s="234"/>
      <c r="J276" s="235">
        <f>ROUND(I276*H276,2)</f>
        <v>0</v>
      </c>
      <c r="K276" s="236"/>
      <c r="L276" s="46"/>
      <c r="M276" s="237" t="s">
        <v>19</v>
      </c>
      <c r="N276" s="238" t="s">
        <v>45</v>
      </c>
      <c r="O276" s="86"/>
      <c r="P276" s="239">
        <f>O276*H276</f>
        <v>0</v>
      </c>
      <c r="Q276" s="239">
        <v>0.0021700000000000001</v>
      </c>
      <c r="R276" s="239">
        <f>Q276*H276</f>
        <v>0.0065100000000000002</v>
      </c>
      <c r="S276" s="239">
        <v>0</v>
      </c>
      <c r="T276" s="24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1" t="s">
        <v>242</v>
      </c>
      <c r="AT276" s="241" t="s">
        <v>160</v>
      </c>
      <c r="AU276" s="241" t="s">
        <v>83</v>
      </c>
      <c r="AY276" s="19" t="s">
        <v>157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9" t="s">
        <v>81</v>
      </c>
      <c r="BK276" s="242">
        <f>ROUND(I276*H276,2)</f>
        <v>0</v>
      </c>
      <c r="BL276" s="19" t="s">
        <v>242</v>
      </c>
      <c r="BM276" s="241" t="s">
        <v>1696</v>
      </c>
    </row>
    <row r="277" s="2" customFormat="1" ht="21.75" customHeight="1">
      <c r="A277" s="40"/>
      <c r="B277" s="41"/>
      <c r="C277" s="229" t="s">
        <v>584</v>
      </c>
      <c r="D277" s="229" t="s">
        <v>160</v>
      </c>
      <c r="E277" s="230" t="s">
        <v>473</v>
      </c>
      <c r="F277" s="231" t="s">
        <v>474</v>
      </c>
      <c r="G277" s="232" t="s">
        <v>475</v>
      </c>
      <c r="H277" s="301"/>
      <c r="I277" s="234"/>
      <c r="J277" s="235">
        <f>ROUND(I277*H277,2)</f>
        <v>0</v>
      </c>
      <c r="K277" s="236"/>
      <c r="L277" s="46"/>
      <c r="M277" s="237" t="s">
        <v>19</v>
      </c>
      <c r="N277" s="238" t="s">
        <v>45</v>
      </c>
      <c r="O277" s="86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41" t="s">
        <v>242</v>
      </c>
      <c r="AT277" s="241" t="s">
        <v>160</v>
      </c>
      <c r="AU277" s="241" t="s">
        <v>83</v>
      </c>
      <c r="AY277" s="19" t="s">
        <v>157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9" t="s">
        <v>81</v>
      </c>
      <c r="BK277" s="242">
        <f>ROUND(I277*H277,2)</f>
        <v>0</v>
      </c>
      <c r="BL277" s="19" t="s">
        <v>242</v>
      </c>
      <c r="BM277" s="241" t="s">
        <v>1697</v>
      </c>
    </row>
    <row r="278" s="12" customFormat="1" ht="22.8" customHeight="1">
      <c r="A278" s="12"/>
      <c r="B278" s="213"/>
      <c r="C278" s="214"/>
      <c r="D278" s="215" t="s">
        <v>73</v>
      </c>
      <c r="E278" s="227" t="s">
        <v>477</v>
      </c>
      <c r="F278" s="227" t="s">
        <v>478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SUM(P279:P301)</f>
        <v>0</v>
      </c>
      <c r="Q278" s="221"/>
      <c r="R278" s="222">
        <f>SUM(R279:R301)</f>
        <v>0.0035252</v>
      </c>
      <c r="S278" s="221"/>
      <c r="T278" s="223">
        <f>SUM(T279:T301)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83</v>
      </c>
      <c r="AT278" s="225" t="s">
        <v>73</v>
      </c>
      <c r="AU278" s="225" t="s">
        <v>81</v>
      </c>
      <c r="AY278" s="224" t="s">
        <v>157</v>
      </c>
      <c r="BK278" s="226">
        <f>SUM(BK279:BK301)</f>
        <v>0</v>
      </c>
    </row>
    <row r="279" s="2" customFormat="1" ht="21.75" customHeight="1">
      <c r="A279" s="40"/>
      <c r="B279" s="41"/>
      <c r="C279" s="229" t="s">
        <v>588</v>
      </c>
      <c r="D279" s="229" t="s">
        <v>160</v>
      </c>
      <c r="E279" s="230" t="s">
        <v>480</v>
      </c>
      <c r="F279" s="231" t="s">
        <v>481</v>
      </c>
      <c r="G279" s="232" t="s">
        <v>168</v>
      </c>
      <c r="H279" s="233">
        <v>4</v>
      </c>
      <c r="I279" s="234"/>
      <c r="J279" s="235">
        <f>ROUND(I279*H279,2)</f>
        <v>0</v>
      </c>
      <c r="K279" s="236"/>
      <c r="L279" s="46"/>
      <c r="M279" s="237" t="s">
        <v>19</v>
      </c>
      <c r="N279" s="238" t="s">
        <v>45</v>
      </c>
      <c r="O279" s="86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1" t="s">
        <v>242</v>
      </c>
      <c r="AT279" s="241" t="s">
        <v>160</v>
      </c>
      <c r="AU279" s="241" t="s">
        <v>83</v>
      </c>
      <c r="AY279" s="19" t="s">
        <v>157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9" t="s">
        <v>81</v>
      </c>
      <c r="BK279" s="242">
        <f>ROUND(I279*H279,2)</f>
        <v>0</v>
      </c>
      <c r="BL279" s="19" t="s">
        <v>242</v>
      </c>
      <c r="BM279" s="241" t="s">
        <v>1698</v>
      </c>
    </row>
    <row r="280" s="2" customFormat="1" ht="21.75" customHeight="1">
      <c r="A280" s="40"/>
      <c r="B280" s="41"/>
      <c r="C280" s="229" t="s">
        <v>592</v>
      </c>
      <c r="D280" s="229" t="s">
        <v>160</v>
      </c>
      <c r="E280" s="230" t="s">
        <v>484</v>
      </c>
      <c r="F280" s="231" t="s">
        <v>485</v>
      </c>
      <c r="G280" s="232" t="s">
        <v>174</v>
      </c>
      <c r="H280" s="233">
        <v>10.02</v>
      </c>
      <c r="I280" s="234"/>
      <c r="J280" s="235">
        <f>ROUND(I280*H280,2)</f>
        <v>0</v>
      </c>
      <c r="K280" s="236"/>
      <c r="L280" s="46"/>
      <c r="M280" s="237" t="s">
        <v>19</v>
      </c>
      <c r="N280" s="238" t="s">
        <v>45</v>
      </c>
      <c r="O280" s="86"/>
      <c r="P280" s="239">
        <f>O280*H280</f>
        <v>0</v>
      </c>
      <c r="Q280" s="239">
        <v>0.00025999999999999998</v>
      </c>
      <c r="R280" s="239">
        <f>Q280*H280</f>
        <v>0.0026051999999999998</v>
      </c>
      <c r="S280" s="239">
        <v>0</v>
      </c>
      <c r="T280" s="240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41" t="s">
        <v>242</v>
      </c>
      <c r="AT280" s="241" t="s">
        <v>160</v>
      </c>
      <c r="AU280" s="241" t="s">
        <v>83</v>
      </c>
      <c r="AY280" s="19" t="s">
        <v>157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9" t="s">
        <v>81</v>
      </c>
      <c r="BK280" s="242">
        <f>ROUND(I280*H280,2)</f>
        <v>0</v>
      </c>
      <c r="BL280" s="19" t="s">
        <v>242</v>
      </c>
      <c r="BM280" s="241" t="s">
        <v>1699</v>
      </c>
    </row>
    <row r="281" s="13" customFormat="1">
      <c r="A281" s="13"/>
      <c r="B281" s="247"/>
      <c r="C281" s="248"/>
      <c r="D281" s="243" t="s">
        <v>176</v>
      </c>
      <c r="E281" s="249" t="s">
        <v>19</v>
      </c>
      <c r="F281" s="250" t="s">
        <v>1588</v>
      </c>
      <c r="G281" s="248"/>
      <c r="H281" s="251">
        <v>4.6799999999999997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7" t="s">
        <v>176</v>
      </c>
      <c r="AU281" s="257" t="s">
        <v>83</v>
      </c>
      <c r="AV281" s="13" t="s">
        <v>83</v>
      </c>
      <c r="AW281" s="13" t="s">
        <v>35</v>
      </c>
      <c r="AX281" s="13" t="s">
        <v>74</v>
      </c>
      <c r="AY281" s="257" t="s">
        <v>157</v>
      </c>
    </row>
    <row r="282" s="13" customFormat="1">
      <c r="A282" s="13"/>
      <c r="B282" s="247"/>
      <c r="C282" s="248"/>
      <c r="D282" s="243" t="s">
        <v>176</v>
      </c>
      <c r="E282" s="249" t="s">
        <v>19</v>
      </c>
      <c r="F282" s="250" t="s">
        <v>1589</v>
      </c>
      <c r="G282" s="248"/>
      <c r="H282" s="251">
        <v>3.8999999999999999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7" t="s">
        <v>176</v>
      </c>
      <c r="AU282" s="257" t="s">
        <v>83</v>
      </c>
      <c r="AV282" s="13" t="s">
        <v>83</v>
      </c>
      <c r="AW282" s="13" t="s">
        <v>35</v>
      </c>
      <c r="AX282" s="13" t="s">
        <v>74</v>
      </c>
      <c r="AY282" s="257" t="s">
        <v>157</v>
      </c>
    </row>
    <row r="283" s="13" customFormat="1">
      <c r="A283" s="13"/>
      <c r="B283" s="247"/>
      <c r="C283" s="248"/>
      <c r="D283" s="243" t="s">
        <v>176</v>
      </c>
      <c r="E283" s="249" t="s">
        <v>19</v>
      </c>
      <c r="F283" s="250" t="s">
        <v>1700</v>
      </c>
      <c r="G283" s="248"/>
      <c r="H283" s="251">
        <v>1.44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7" t="s">
        <v>176</v>
      </c>
      <c r="AU283" s="257" t="s">
        <v>83</v>
      </c>
      <c r="AV283" s="13" t="s">
        <v>83</v>
      </c>
      <c r="AW283" s="13" t="s">
        <v>35</v>
      </c>
      <c r="AX283" s="13" t="s">
        <v>74</v>
      </c>
      <c r="AY283" s="257" t="s">
        <v>157</v>
      </c>
    </row>
    <row r="284" s="14" customFormat="1">
      <c r="A284" s="14"/>
      <c r="B284" s="258"/>
      <c r="C284" s="259"/>
      <c r="D284" s="243" t="s">
        <v>176</v>
      </c>
      <c r="E284" s="260" t="s">
        <v>19</v>
      </c>
      <c r="F284" s="261" t="s">
        <v>183</v>
      </c>
      <c r="G284" s="259"/>
      <c r="H284" s="262">
        <v>10.02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8" t="s">
        <v>176</v>
      </c>
      <c r="AU284" s="268" t="s">
        <v>83</v>
      </c>
      <c r="AV284" s="14" t="s">
        <v>164</v>
      </c>
      <c r="AW284" s="14" t="s">
        <v>35</v>
      </c>
      <c r="AX284" s="14" t="s">
        <v>81</v>
      </c>
      <c r="AY284" s="268" t="s">
        <v>157</v>
      </c>
    </row>
    <row r="285" s="2" customFormat="1" ht="44.25" customHeight="1">
      <c r="A285" s="40"/>
      <c r="B285" s="41"/>
      <c r="C285" s="280" t="s">
        <v>596</v>
      </c>
      <c r="D285" s="280" t="s">
        <v>251</v>
      </c>
      <c r="E285" s="281" t="s">
        <v>1701</v>
      </c>
      <c r="F285" s="282" t="s">
        <v>1702</v>
      </c>
      <c r="G285" s="283" t="s">
        <v>168</v>
      </c>
      <c r="H285" s="284">
        <v>1</v>
      </c>
      <c r="I285" s="285"/>
      <c r="J285" s="286">
        <f>ROUND(I285*H285,2)</f>
        <v>0</v>
      </c>
      <c r="K285" s="287"/>
      <c r="L285" s="288"/>
      <c r="M285" s="289" t="s">
        <v>19</v>
      </c>
      <c r="N285" s="290" t="s">
        <v>45</v>
      </c>
      <c r="O285" s="86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41" t="s">
        <v>311</v>
      </c>
      <c r="AT285" s="241" t="s">
        <v>251</v>
      </c>
      <c r="AU285" s="241" t="s">
        <v>83</v>
      </c>
      <c r="AY285" s="19" t="s">
        <v>157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9" t="s">
        <v>81</v>
      </c>
      <c r="BK285" s="242">
        <f>ROUND(I285*H285,2)</f>
        <v>0</v>
      </c>
      <c r="BL285" s="19" t="s">
        <v>242</v>
      </c>
      <c r="BM285" s="241" t="s">
        <v>1703</v>
      </c>
    </row>
    <row r="286" s="2" customFormat="1">
      <c r="A286" s="40"/>
      <c r="B286" s="41"/>
      <c r="C286" s="42"/>
      <c r="D286" s="243" t="s">
        <v>170</v>
      </c>
      <c r="E286" s="42"/>
      <c r="F286" s="244" t="s">
        <v>491</v>
      </c>
      <c r="G286" s="42"/>
      <c r="H286" s="42"/>
      <c r="I286" s="148"/>
      <c r="J286" s="42"/>
      <c r="K286" s="42"/>
      <c r="L286" s="46"/>
      <c r="M286" s="245"/>
      <c r="N286" s="246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170</v>
      </c>
      <c r="AU286" s="19" t="s">
        <v>83</v>
      </c>
    </row>
    <row r="287" s="2" customFormat="1" ht="44.25" customHeight="1">
      <c r="A287" s="40"/>
      <c r="B287" s="41"/>
      <c r="C287" s="280" t="s">
        <v>600</v>
      </c>
      <c r="D287" s="280" t="s">
        <v>251</v>
      </c>
      <c r="E287" s="281" t="s">
        <v>1704</v>
      </c>
      <c r="F287" s="282" t="s">
        <v>1705</v>
      </c>
      <c r="G287" s="283" t="s">
        <v>168</v>
      </c>
      <c r="H287" s="284">
        <v>2</v>
      </c>
      <c r="I287" s="285"/>
      <c r="J287" s="286">
        <f>ROUND(I287*H287,2)</f>
        <v>0</v>
      </c>
      <c r="K287" s="287"/>
      <c r="L287" s="288"/>
      <c r="M287" s="289" t="s">
        <v>19</v>
      </c>
      <c r="N287" s="290" t="s">
        <v>45</v>
      </c>
      <c r="O287" s="86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41" t="s">
        <v>311</v>
      </c>
      <c r="AT287" s="241" t="s">
        <v>251</v>
      </c>
      <c r="AU287" s="241" t="s">
        <v>83</v>
      </c>
      <c r="AY287" s="19" t="s">
        <v>157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9" t="s">
        <v>81</v>
      </c>
      <c r="BK287" s="242">
        <f>ROUND(I287*H287,2)</f>
        <v>0</v>
      </c>
      <c r="BL287" s="19" t="s">
        <v>242</v>
      </c>
      <c r="BM287" s="241" t="s">
        <v>1706</v>
      </c>
    </row>
    <row r="288" s="2" customFormat="1">
      <c r="A288" s="40"/>
      <c r="B288" s="41"/>
      <c r="C288" s="42"/>
      <c r="D288" s="243" t="s">
        <v>170</v>
      </c>
      <c r="E288" s="42"/>
      <c r="F288" s="244" t="s">
        <v>491</v>
      </c>
      <c r="G288" s="42"/>
      <c r="H288" s="42"/>
      <c r="I288" s="148"/>
      <c r="J288" s="42"/>
      <c r="K288" s="42"/>
      <c r="L288" s="46"/>
      <c r="M288" s="245"/>
      <c r="N288" s="246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170</v>
      </c>
      <c r="AU288" s="19" t="s">
        <v>83</v>
      </c>
    </row>
    <row r="289" s="13" customFormat="1">
      <c r="A289" s="13"/>
      <c r="B289" s="247"/>
      <c r="C289" s="248"/>
      <c r="D289" s="243" t="s">
        <v>176</v>
      </c>
      <c r="E289" s="249" t="s">
        <v>19</v>
      </c>
      <c r="F289" s="250" t="s">
        <v>1707</v>
      </c>
      <c r="G289" s="248"/>
      <c r="H289" s="251">
        <v>2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7" t="s">
        <v>176</v>
      </c>
      <c r="AU289" s="257" t="s">
        <v>83</v>
      </c>
      <c r="AV289" s="13" t="s">
        <v>83</v>
      </c>
      <c r="AW289" s="13" t="s">
        <v>35</v>
      </c>
      <c r="AX289" s="13" t="s">
        <v>81</v>
      </c>
      <c r="AY289" s="257" t="s">
        <v>157</v>
      </c>
    </row>
    <row r="290" s="2" customFormat="1" ht="44.25" customHeight="1">
      <c r="A290" s="40"/>
      <c r="B290" s="41"/>
      <c r="C290" s="280" t="s">
        <v>604</v>
      </c>
      <c r="D290" s="280" t="s">
        <v>251</v>
      </c>
      <c r="E290" s="281" t="s">
        <v>1708</v>
      </c>
      <c r="F290" s="282" t="s">
        <v>1709</v>
      </c>
      <c r="G290" s="283" t="s">
        <v>168</v>
      </c>
      <c r="H290" s="284">
        <v>1</v>
      </c>
      <c r="I290" s="285"/>
      <c r="J290" s="286">
        <f>ROUND(I290*H290,2)</f>
        <v>0</v>
      </c>
      <c r="K290" s="287"/>
      <c r="L290" s="288"/>
      <c r="M290" s="289" t="s">
        <v>19</v>
      </c>
      <c r="N290" s="290" t="s">
        <v>45</v>
      </c>
      <c r="O290" s="86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41" t="s">
        <v>311</v>
      </c>
      <c r="AT290" s="241" t="s">
        <v>251</v>
      </c>
      <c r="AU290" s="241" t="s">
        <v>83</v>
      </c>
      <c r="AY290" s="19" t="s">
        <v>157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9" t="s">
        <v>81</v>
      </c>
      <c r="BK290" s="242">
        <f>ROUND(I290*H290,2)</f>
        <v>0</v>
      </c>
      <c r="BL290" s="19" t="s">
        <v>242</v>
      </c>
      <c r="BM290" s="241" t="s">
        <v>1710</v>
      </c>
    </row>
    <row r="291" s="2" customFormat="1">
      <c r="A291" s="40"/>
      <c r="B291" s="41"/>
      <c r="C291" s="42"/>
      <c r="D291" s="243" t="s">
        <v>170</v>
      </c>
      <c r="E291" s="42"/>
      <c r="F291" s="244" t="s">
        <v>491</v>
      </c>
      <c r="G291" s="42"/>
      <c r="H291" s="42"/>
      <c r="I291" s="148"/>
      <c r="J291" s="42"/>
      <c r="K291" s="42"/>
      <c r="L291" s="46"/>
      <c r="M291" s="245"/>
      <c r="N291" s="246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170</v>
      </c>
      <c r="AU291" s="19" t="s">
        <v>83</v>
      </c>
    </row>
    <row r="292" s="2" customFormat="1" ht="33" customHeight="1">
      <c r="A292" s="40"/>
      <c r="B292" s="41"/>
      <c r="C292" s="229" t="s">
        <v>608</v>
      </c>
      <c r="D292" s="229" t="s">
        <v>160</v>
      </c>
      <c r="E292" s="230" t="s">
        <v>1711</v>
      </c>
      <c r="F292" s="231" t="s">
        <v>1712</v>
      </c>
      <c r="G292" s="232" t="s">
        <v>168</v>
      </c>
      <c r="H292" s="233">
        <v>1</v>
      </c>
      <c r="I292" s="234"/>
      <c r="J292" s="235">
        <f>ROUND(I292*H292,2)</f>
        <v>0</v>
      </c>
      <c r="K292" s="236"/>
      <c r="L292" s="46"/>
      <c r="M292" s="237" t="s">
        <v>19</v>
      </c>
      <c r="N292" s="238" t="s">
        <v>45</v>
      </c>
      <c r="O292" s="86"/>
      <c r="P292" s="239">
        <f>O292*H292</f>
        <v>0</v>
      </c>
      <c r="Q292" s="239">
        <v>0.00092000000000000003</v>
      </c>
      <c r="R292" s="239">
        <f>Q292*H292</f>
        <v>0.00092000000000000003</v>
      </c>
      <c r="S292" s="239">
        <v>0</v>
      </c>
      <c r="T292" s="240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41" t="s">
        <v>242</v>
      </c>
      <c r="AT292" s="241" t="s">
        <v>160</v>
      </c>
      <c r="AU292" s="241" t="s">
        <v>83</v>
      </c>
      <c r="AY292" s="19" t="s">
        <v>157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9" t="s">
        <v>81</v>
      </c>
      <c r="BK292" s="242">
        <f>ROUND(I292*H292,2)</f>
        <v>0</v>
      </c>
      <c r="BL292" s="19" t="s">
        <v>242</v>
      </c>
      <c r="BM292" s="241" t="s">
        <v>1713</v>
      </c>
    </row>
    <row r="293" s="2" customFormat="1" ht="33" customHeight="1">
      <c r="A293" s="40"/>
      <c r="B293" s="41"/>
      <c r="C293" s="280" t="s">
        <v>614</v>
      </c>
      <c r="D293" s="280" t="s">
        <v>251</v>
      </c>
      <c r="E293" s="281" t="s">
        <v>1714</v>
      </c>
      <c r="F293" s="282" t="s">
        <v>1715</v>
      </c>
      <c r="G293" s="283" t="s">
        <v>168</v>
      </c>
      <c r="H293" s="284">
        <v>1</v>
      </c>
      <c r="I293" s="285"/>
      <c r="J293" s="286">
        <f>ROUND(I293*H293,2)</f>
        <v>0</v>
      </c>
      <c r="K293" s="287"/>
      <c r="L293" s="288"/>
      <c r="M293" s="289" t="s">
        <v>19</v>
      </c>
      <c r="N293" s="290" t="s">
        <v>45</v>
      </c>
      <c r="O293" s="86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41" t="s">
        <v>311</v>
      </c>
      <c r="AT293" s="241" t="s">
        <v>251</v>
      </c>
      <c r="AU293" s="241" t="s">
        <v>83</v>
      </c>
      <c r="AY293" s="19" t="s">
        <v>157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9" t="s">
        <v>81</v>
      </c>
      <c r="BK293" s="242">
        <f>ROUND(I293*H293,2)</f>
        <v>0</v>
      </c>
      <c r="BL293" s="19" t="s">
        <v>242</v>
      </c>
      <c r="BM293" s="241" t="s">
        <v>1716</v>
      </c>
    </row>
    <row r="294" s="2" customFormat="1">
      <c r="A294" s="40"/>
      <c r="B294" s="41"/>
      <c r="C294" s="42"/>
      <c r="D294" s="243" t="s">
        <v>170</v>
      </c>
      <c r="E294" s="42"/>
      <c r="F294" s="244" t="s">
        <v>518</v>
      </c>
      <c r="G294" s="42"/>
      <c r="H294" s="42"/>
      <c r="I294" s="148"/>
      <c r="J294" s="42"/>
      <c r="K294" s="42"/>
      <c r="L294" s="46"/>
      <c r="M294" s="245"/>
      <c r="N294" s="24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170</v>
      </c>
      <c r="AU294" s="19" t="s">
        <v>83</v>
      </c>
    </row>
    <row r="295" s="2" customFormat="1" ht="21.75" customHeight="1">
      <c r="A295" s="40"/>
      <c r="B295" s="41"/>
      <c r="C295" s="229" t="s">
        <v>621</v>
      </c>
      <c r="D295" s="229" t="s">
        <v>160</v>
      </c>
      <c r="E295" s="230" t="s">
        <v>520</v>
      </c>
      <c r="F295" s="231" t="s">
        <v>521</v>
      </c>
      <c r="G295" s="232" t="s">
        <v>168</v>
      </c>
      <c r="H295" s="233">
        <v>4</v>
      </c>
      <c r="I295" s="234"/>
      <c r="J295" s="235">
        <f>ROUND(I295*H295,2)</f>
        <v>0</v>
      </c>
      <c r="K295" s="236"/>
      <c r="L295" s="46"/>
      <c r="M295" s="237" t="s">
        <v>19</v>
      </c>
      <c r="N295" s="238" t="s">
        <v>45</v>
      </c>
      <c r="O295" s="86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41" t="s">
        <v>242</v>
      </c>
      <c r="AT295" s="241" t="s">
        <v>160</v>
      </c>
      <c r="AU295" s="241" t="s">
        <v>83</v>
      </c>
      <c r="AY295" s="19" t="s">
        <v>157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9" t="s">
        <v>81</v>
      </c>
      <c r="BK295" s="242">
        <f>ROUND(I295*H295,2)</f>
        <v>0</v>
      </c>
      <c r="BL295" s="19" t="s">
        <v>242</v>
      </c>
      <c r="BM295" s="241" t="s">
        <v>1717</v>
      </c>
    </row>
    <row r="296" s="13" customFormat="1">
      <c r="A296" s="13"/>
      <c r="B296" s="247"/>
      <c r="C296" s="248"/>
      <c r="D296" s="243" t="s">
        <v>176</v>
      </c>
      <c r="E296" s="249" t="s">
        <v>19</v>
      </c>
      <c r="F296" s="250" t="s">
        <v>164</v>
      </c>
      <c r="G296" s="248"/>
      <c r="H296" s="251">
        <v>4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7" t="s">
        <v>176</v>
      </c>
      <c r="AU296" s="257" t="s">
        <v>83</v>
      </c>
      <c r="AV296" s="13" t="s">
        <v>83</v>
      </c>
      <c r="AW296" s="13" t="s">
        <v>35</v>
      </c>
      <c r="AX296" s="13" t="s">
        <v>81</v>
      </c>
      <c r="AY296" s="257" t="s">
        <v>157</v>
      </c>
    </row>
    <row r="297" s="2" customFormat="1" ht="21.75" customHeight="1">
      <c r="A297" s="40"/>
      <c r="B297" s="41"/>
      <c r="C297" s="280" t="s">
        <v>625</v>
      </c>
      <c r="D297" s="280" t="s">
        <v>251</v>
      </c>
      <c r="E297" s="281" t="s">
        <v>525</v>
      </c>
      <c r="F297" s="282" t="s">
        <v>526</v>
      </c>
      <c r="G297" s="283" t="s">
        <v>204</v>
      </c>
      <c r="H297" s="284">
        <v>7.7999999999999998</v>
      </c>
      <c r="I297" s="285"/>
      <c r="J297" s="286">
        <f>ROUND(I297*H297,2)</f>
        <v>0</v>
      </c>
      <c r="K297" s="287"/>
      <c r="L297" s="288"/>
      <c r="M297" s="289" t="s">
        <v>19</v>
      </c>
      <c r="N297" s="290" t="s">
        <v>45</v>
      </c>
      <c r="O297" s="86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41" t="s">
        <v>311</v>
      </c>
      <c r="AT297" s="241" t="s">
        <v>251</v>
      </c>
      <c r="AU297" s="241" t="s">
        <v>83</v>
      </c>
      <c r="AY297" s="19" t="s">
        <v>157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9" t="s">
        <v>81</v>
      </c>
      <c r="BK297" s="242">
        <f>ROUND(I297*H297,2)</f>
        <v>0</v>
      </c>
      <c r="BL297" s="19" t="s">
        <v>242</v>
      </c>
      <c r="BM297" s="241" t="s">
        <v>1718</v>
      </c>
    </row>
    <row r="298" s="2" customFormat="1">
      <c r="A298" s="40"/>
      <c r="B298" s="41"/>
      <c r="C298" s="42"/>
      <c r="D298" s="243" t="s">
        <v>170</v>
      </c>
      <c r="E298" s="42"/>
      <c r="F298" s="244" t="s">
        <v>528</v>
      </c>
      <c r="G298" s="42"/>
      <c r="H298" s="42"/>
      <c r="I298" s="148"/>
      <c r="J298" s="42"/>
      <c r="K298" s="42"/>
      <c r="L298" s="46"/>
      <c r="M298" s="245"/>
      <c r="N298" s="246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170</v>
      </c>
      <c r="AU298" s="19" t="s">
        <v>83</v>
      </c>
    </row>
    <row r="299" s="13" customFormat="1">
      <c r="A299" s="13"/>
      <c r="B299" s="247"/>
      <c r="C299" s="248"/>
      <c r="D299" s="243" t="s">
        <v>176</v>
      </c>
      <c r="E299" s="249" t="s">
        <v>19</v>
      </c>
      <c r="F299" s="250" t="s">
        <v>1673</v>
      </c>
      <c r="G299" s="248"/>
      <c r="H299" s="251">
        <v>7.7999999999999998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7" t="s">
        <v>176</v>
      </c>
      <c r="AU299" s="257" t="s">
        <v>83</v>
      </c>
      <c r="AV299" s="13" t="s">
        <v>83</v>
      </c>
      <c r="AW299" s="13" t="s">
        <v>35</v>
      </c>
      <c r="AX299" s="13" t="s">
        <v>81</v>
      </c>
      <c r="AY299" s="257" t="s">
        <v>157</v>
      </c>
    </row>
    <row r="300" s="2" customFormat="1" ht="16.5" customHeight="1">
      <c r="A300" s="40"/>
      <c r="B300" s="41"/>
      <c r="C300" s="280" t="s">
        <v>631</v>
      </c>
      <c r="D300" s="280" t="s">
        <v>251</v>
      </c>
      <c r="E300" s="281" t="s">
        <v>530</v>
      </c>
      <c r="F300" s="282" t="s">
        <v>531</v>
      </c>
      <c r="G300" s="283" t="s">
        <v>168</v>
      </c>
      <c r="H300" s="284">
        <v>4</v>
      </c>
      <c r="I300" s="285"/>
      <c r="J300" s="286">
        <f>ROUND(I300*H300,2)</f>
        <v>0</v>
      </c>
      <c r="K300" s="287"/>
      <c r="L300" s="288"/>
      <c r="M300" s="289" t="s">
        <v>19</v>
      </c>
      <c r="N300" s="290" t="s">
        <v>45</v>
      </c>
      <c r="O300" s="86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41" t="s">
        <v>311</v>
      </c>
      <c r="AT300" s="241" t="s">
        <v>251</v>
      </c>
      <c r="AU300" s="241" t="s">
        <v>83</v>
      </c>
      <c r="AY300" s="19" t="s">
        <v>157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9" t="s">
        <v>81</v>
      </c>
      <c r="BK300" s="242">
        <f>ROUND(I300*H300,2)</f>
        <v>0</v>
      </c>
      <c r="BL300" s="19" t="s">
        <v>242</v>
      </c>
      <c r="BM300" s="241" t="s">
        <v>1719</v>
      </c>
    </row>
    <row r="301" s="2" customFormat="1" ht="21.75" customHeight="1">
      <c r="A301" s="40"/>
      <c r="B301" s="41"/>
      <c r="C301" s="229" t="s">
        <v>635</v>
      </c>
      <c r="D301" s="229" t="s">
        <v>160</v>
      </c>
      <c r="E301" s="230" t="s">
        <v>534</v>
      </c>
      <c r="F301" s="231" t="s">
        <v>535</v>
      </c>
      <c r="G301" s="232" t="s">
        <v>475</v>
      </c>
      <c r="H301" s="301"/>
      <c r="I301" s="234"/>
      <c r="J301" s="235">
        <f>ROUND(I301*H301,2)</f>
        <v>0</v>
      </c>
      <c r="K301" s="236"/>
      <c r="L301" s="46"/>
      <c r="M301" s="237" t="s">
        <v>19</v>
      </c>
      <c r="N301" s="238" t="s">
        <v>45</v>
      </c>
      <c r="O301" s="86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41" t="s">
        <v>242</v>
      </c>
      <c r="AT301" s="241" t="s">
        <v>160</v>
      </c>
      <c r="AU301" s="241" t="s">
        <v>83</v>
      </c>
      <c r="AY301" s="19" t="s">
        <v>157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9" t="s">
        <v>81</v>
      </c>
      <c r="BK301" s="242">
        <f>ROUND(I301*H301,2)</f>
        <v>0</v>
      </c>
      <c r="BL301" s="19" t="s">
        <v>242</v>
      </c>
      <c r="BM301" s="241" t="s">
        <v>1720</v>
      </c>
    </row>
    <row r="302" s="12" customFormat="1" ht="22.8" customHeight="1">
      <c r="A302" s="12"/>
      <c r="B302" s="213"/>
      <c r="C302" s="214"/>
      <c r="D302" s="215" t="s">
        <v>73</v>
      </c>
      <c r="E302" s="227" t="s">
        <v>537</v>
      </c>
      <c r="F302" s="227" t="s">
        <v>538</v>
      </c>
      <c r="G302" s="214"/>
      <c r="H302" s="214"/>
      <c r="I302" s="217"/>
      <c r="J302" s="228">
        <f>BK302</f>
        <v>0</v>
      </c>
      <c r="K302" s="214"/>
      <c r="L302" s="219"/>
      <c r="M302" s="220"/>
      <c r="N302" s="221"/>
      <c r="O302" s="221"/>
      <c r="P302" s="222">
        <f>SUM(P303:P316)</f>
        <v>0</v>
      </c>
      <c r="Q302" s="221"/>
      <c r="R302" s="222">
        <f>SUM(R303:R316)</f>
        <v>0.01555</v>
      </c>
      <c r="S302" s="221"/>
      <c r="T302" s="223">
        <f>SUM(T303:T316)</f>
        <v>0.016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4" t="s">
        <v>83</v>
      </c>
      <c r="AT302" s="225" t="s">
        <v>73</v>
      </c>
      <c r="AU302" s="225" t="s">
        <v>81</v>
      </c>
      <c r="AY302" s="224" t="s">
        <v>157</v>
      </c>
      <c r="BK302" s="226">
        <f>SUM(BK303:BK316)</f>
        <v>0</v>
      </c>
    </row>
    <row r="303" s="2" customFormat="1" ht="16.5" customHeight="1">
      <c r="A303" s="40"/>
      <c r="B303" s="41"/>
      <c r="C303" s="229" t="s">
        <v>640</v>
      </c>
      <c r="D303" s="229" t="s">
        <v>160</v>
      </c>
      <c r="E303" s="230" t="s">
        <v>540</v>
      </c>
      <c r="F303" s="231" t="s">
        <v>541</v>
      </c>
      <c r="G303" s="232" t="s">
        <v>174</v>
      </c>
      <c r="H303" s="233">
        <v>0.71999999999999997</v>
      </c>
      <c r="I303" s="234"/>
      <c r="J303" s="235">
        <f>ROUND(I303*H303,2)</f>
        <v>0</v>
      </c>
      <c r="K303" s="236"/>
      <c r="L303" s="46"/>
      <c r="M303" s="237" t="s">
        <v>19</v>
      </c>
      <c r="N303" s="238" t="s">
        <v>45</v>
      </c>
      <c r="O303" s="86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41" t="s">
        <v>242</v>
      </c>
      <c r="AT303" s="241" t="s">
        <v>160</v>
      </c>
      <c r="AU303" s="241" t="s">
        <v>83</v>
      </c>
      <c r="AY303" s="19" t="s">
        <v>157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9" t="s">
        <v>81</v>
      </c>
      <c r="BK303" s="242">
        <f>ROUND(I303*H303,2)</f>
        <v>0</v>
      </c>
      <c r="BL303" s="19" t="s">
        <v>242</v>
      </c>
      <c r="BM303" s="241" t="s">
        <v>1721</v>
      </c>
    </row>
    <row r="304" s="13" customFormat="1">
      <c r="A304" s="13"/>
      <c r="B304" s="247"/>
      <c r="C304" s="248"/>
      <c r="D304" s="243" t="s">
        <v>176</v>
      </c>
      <c r="E304" s="249" t="s">
        <v>19</v>
      </c>
      <c r="F304" s="250" t="s">
        <v>1722</v>
      </c>
      <c r="G304" s="248"/>
      <c r="H304" s="251">
        <v>0.71999999999999997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7" t="s">
        <v>176</v>
      </c>
      <c r="AU304" s="257" t="s">
        <v>83</v>
      </c>
      <c r="AV304" s="13" t="s">
        <v>83</v>
      </c>
      <c r="AW304" s="13" t="s">
        <v>35</v>
      </c>
      <c r="AX304" s="13" t="s">
        <v>74</v>
      </c>
      <c r="AY304" s="257" t="s">
        <v>157</v>
      </c>
    </row>
    <row r="305" s="14" customFormat="1">
      <c r="A305" s="14"/>
      <c r="B305" s="258"/>
      <c r="C305" s="259"/>
      <c r="D305" s="243" t="s">
        <v>176</v>
      </c>
      <c r="E305" s="260" t="s">
        <v>19</v>
      </c>
      <c r="F305" s="261" t="s">
        <v>183</v>
      </c>
      <c r="G305" s="259"/>
      <c r="H305" s="262">
        <v>0.71999999999999997</v>
      </c>
      <c r="I305" s="263"/>
      <c r="J305" s="259"/>
      <c r="K305" s="259"/>
      <c r="L305" s="264"/>
      <c r="M305" s="265"/>
      <c r="N305" s="266"/>
      <c r="O305" s="266"/>
      <c r="P305" s="266"/>
      <c r="Q305" s="266"/>
      <c r="R305" s="266"/>
      <c r="S305" s="266"/>
      <c r="T305" s="26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8" t="s">
        <v>176</v>
      </c>
      <c r="AU305" s="268" t="s">
        <v>83</v>
      </c>
      <c r="AV305" s="14" t="s">
        <v>164</v>
      </c>
      <c r="AW305" s="14" t="s">
        <v>35</v>
      </c>
      <c r="AX305" s="14" t="s">
        <v>81</v>
      </c>
      <c r="AY305" s="268" t="s">
        <v>157</v>
      </c>
    </row>
    <row r="306" s="2" customFormat="1" ht="21.75" customHeight="1">
      <c r="A306" s="40"/>
      <c r="B306" s="41"/>
      <c r="C306" s="229" t="s">
        <v>645</v>
      </c>
      <c r="D306" s="229" t="s">
        <v>160</v>
      </c>
      <c r="E306" s="230" t="s">
        <v>549</v>
      </c>
      <c r="F306" s="231" t="s">
        <v>550</v>
      </c>
      <c r="G306" s="232" t="s">
        <v>168</v>
      </c>
      <c r="H306" s="233">
        <v>1</v>
      </c>
      <c r="I306" s="234"/>
      <c r="J306" s="235">
        <f>ROUND(I306*H306,2)</f>
        <v>0</v>
      </c>
      <c r="K306" s="236"/>
      <c r="L306" s="46"/>
      <c r="M306" s="237" t="s">
        <v>19</v>
      </c>
      <c r="N306" s="238" t="s">
        <v>45</v>
      </c>
      <c r="O306" s="86"/>
      <c r="P306" s="239">
        <f>O306*H306</f>
        <v>0</v>
      </c>
      <c r="Q306" s="239">
        <v>0</v>
      </c>
      <c r="R306" s="239">
        <f>Q306*H306</f>
        <v>0</v>
      </c>
      <c r="S306" s="239">
        <v>0</v>
      </c>
      <c r="T306" s="24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41" t="s">
        <v>242</v>
      </c>
      <c r="AT306" s="241" t="s">
        <v>160</v>
      </c>
      <c r="AU306" s="241" t="s">
        <v>83</v>
      </c>
      <c r="AY306" s="19" t="s">
        <v>157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9" t="s">
        <v>81</v>
      </c>
      <c r="BK306" s="242">
        <f>ROUND(I306*H306,2)</f>
        <v>0</v>
      </c>
      <c r="BL306" s="19" t="s">
        <v>242</v>
      </c>
      <c r="BM306" s="241" t="s">
        <v>1723</v>
      </c>
    </row>
    <row r="307" s="2" customFormat="1" ht="21.75" customHeight="1">
      <c r="A307" s="40"/>
      <c r="B307" s="41"/>
      <c r="C307" s="280" t="s">
        <v>649</v>
      </c>
      <c r="D307" s="280" t="s">
        <v>251</v>
      </c>
      <c r="E307" s="281" t="s">
        <v>553</v>
      </c>
      <c r="F307" s="282" t="s">
        <v>554</v>
      </c>
      <c r="G307" s="283" t="s">
        <v>168</v>
      </c>
      <c r="H307" s="284">
        <v>1</v>
      </c>
      <c r="I307" s="285"/>
      <c r="J307" s="286">
        <f>ROUND(I307*H307,2)</f>
        <v>0</v>
      </c>
      <c r="K307" s="287"/>
      <c r="L307" s="288"/>
      <c r="M307" s="289" t="s">
        <v>19</v>
      </c>
      <c r="N307" s="290" t="s">
        <v>45</v>
      </c>
      <c r="O307" s="86"/>
      <c r="P307" s="239">
        <f>O307*H307</f>
        <v>0</v>
      </c>
      <c r="Q307" s="239">
        <v>0</v>
      </c>
      <c r="R307" s="239">
        <f>Q307*H307</f>
        <v>0</v>
      </c>
      <c r="S307" s="239">
        <v>0</v>
      </c>
      <c r="T307" s="24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41" t="s">
        <v>311</v>
      </c>
      <c r="AT307" s="241" t="s">
        <v>251</v>
      </c>
      <c r="AU307" s="241" t="s">
        <v>83</v>
      </c>
      <c r="AY307" s="19" t="s">
        <v>157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9" t="s">
        <v>81</v>
      </c>
      <c r="BK307" s="242">
        <f>ROUND(I307*H307,2)</f>
        <v>0</v>
      </c>
      <c r="BL307" s="19" t="s">
        <v>242</v>
      </c>
      <c r="BM307" s="241" t="s">
        <v>1724</v>
      </c>
    </row>
    <row r="308" s="2" customFormat="1">
      <c r="A308" s="40"/>
      <c r="B308" s="41"/>
      <c r="C308" s="42"/>
      <c r="D308" s="243" t="s">
        <v>170</v>
      </c>
      <c r="E308" s="42"/>
      <c r="F308" s="244" t="s">
        <v>556</v>
      </c>
      <c r="G308" s="42"/>
      <c r="H308" s="42"/>
      <c r="I308" s="148"/>
      <c r="J308" s="42"/>
      <c r="K308" s="42"/>
      <c r="L308" s="46"/>
      <c r="M308" s="245"/>
      <c r="N308" s="246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170</v>
      </c>
      <c r="AU308" s="19" t="s">
        <v>83</v>
      </c>
    </row>
    <row r="309" s="2" customFormat="1" ht="21.75" customHeight="1">
      <c r="A309" s="40"/>
      <c r="B309" s="41"/>
      <c r="C309" s="280" t="s">
        <v>1456</v>
      </c>
      <c r="D309" s="280" t="s">
        <v>251</v>
      </c>
      <c r="E309" s="281" t="s">
        <v>558</v>
      </c>
      <c r="F309" s="282" t="s">
        <v>559</v>
      </c>
      <c r="G309" s="283" t="s">
        <v>168</v>
      </c>
      <c r="H309" s="284">
        <v>1</v>
      </c>
      <c r="I309" s="285"/>
      <c r="J309" s="286">
        <f>ROUND(I309*H309,2)</f>
        <v>0</v>
      </c>
      <c r="K309" s="287"/>
      <c r="L309" s="288"/>
      <c r="M309" s="289" t="s">
        <v>19</v>
      </c>
      <c r="N309" s="290" t="s">
        <v>45</v>
      </c>
      <c r="O309" s="86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41" t="s">
        <v>311</v>
      </c>
      <c r="AT309" s="241" t="s">
        <v>251</v>
      </c>
      <c r="AU309" s="241" t="s">
        <v>83</v>
      </c>
      <c r="AY309" s="19" t="s">
        <v>157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9" t="s">
        <v>81</v>
      </c>
      <c r="BK309" s="242">
        <f>ROUND(I309*H309,2)</f>
        <v>0</v>
      </c>
      <c r="BL309" s="19" t="s">
        <v>242</v>
      </c>
      <c r="BM309" s="241" t="s">
        <v>1725</v>
      </c>
    </row>
    <row r="310" s="2" customFormat="1" ht="16.5" customHeight="1">
      <c r="A310" s="40"/>
      <c r="B310" s="41"/>
      <c r="C310" s="229" t="s">
        <v>1461</v>
      </c>
      <c r="D310" s="229" t="s">
        <v>160</v>
      </c>
      <c r="E310" s="230" t="s">
        <v>562</v>
      </c>
      <c r="F310" s="231" t="s">
        <v>563</v>
      </c>
      <c r="G310" s="232" t="s">
        <v>168</v>
      </c>
      <c r="H310" s="233">
        <v>1</v>
      </c>
      <c r="I310" s="234"/>
      <c r="J310" s="235">
        <f>ROUND(I310*H310,2)</f>
        <v>0</v>
      </c>
      <c r="K310" s="236"/>
      <c r="L310" s="46"/>
      <c r="M310" s="237" t="s">
        <v>19</v>
      </c>
      <c r="N310" s="238" t="s">
        <v>45</v>
      </c>
      <c r="O310" s="86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41" t="s">
        <v>242</v>
      </c>
      <c r="AT310" s="241" t="s">
        <v>160</v>
      </c>
      <c r="AU310" s="241" t="s">
        <v>83</v>
      </c>
      <c r="AY310" s="19" t="s">
        <v>157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9" t="s">
        <v>81</v>
      </c>
      <c r="BK310" s="242">
        <f>ROUND(I310*H310,2)</f>
        <v>0</v>
      </c>
      <c r="BL310" s="19" t="s">
        <v>242</v>
      </c>
      <c r="BM310" s="241" t="s">
        <v>1726</v>
      </c>
    </row>
    <row r="311" s="2" customFormat="1" ht="16.5" customHeight="1">
      <c r="A311" s="40"/>
      <c r="B311" s="41"/>
      <c r="C311" s="280" t="s">
        <v>1467</v>
      </c>
      <c r="D311" s="280" t="s">
        <v>251</v>
      </c>
      <c r="E311" s="281" t="s">
        <v>566</v>
      </c>
      <c r="F311" s="282" t="s">
        <v>567</v>
      </c>
      <c r="G311" s="283" t="s">
        <v>168</v>
      </c>
      <c r="H311" s="284">
        <v>1</v>
      </c>
      <c r="I311" s="285"/>
      <c r="J311" s="286">
        <f>ROUND(I311*H311,2)</f>
        <v>0</v>
      </c>
      <c r="K311" s="287"/>
      <c r="L311" s="288"/>
      <c r="M311" s="289" t="s">
        <v>19</v>
      </c>
      <c r="N311" s="290" t="s">
        <v>45</v>
      </c>
      <c r="O311" s="86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41" t="s">
        <v>311</v>
      </c>
      <c r="AT311" s="241" t="s">
        <v>251</v>
      </c>
      <c r="AU311" s="241" t="s">
        <v>83</v>
      </c>
      <c r="AY311" s="19" t="s">
        <v>157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9" t="s">
        <v>81</v>
      </c>
      <c r="BK311" s="242">
        <f>ROUND(I311*H311,2)</f>
        <v>0</v>
      </c>
      <c r="BL311" s="19" t="s">
        <v>242</v>
      </c>
      <c r="BM311" s="241" t="s">
        <v>1727</v>
      </c>
    </row>
    <row r="312" s="2" customFormat="1" ht="33" customHeight="1">
      <c r="A312" s="40"/>
      <c r="B312" s="41"/>
      <c r="C312" s="229" t="s">
        <v>1472</v>
      </c>
      <c r="D312" s="229" t="s">
        <v>160</v>
      </c>
      <c r="E312" s="230" t="s">
        <v>1728</v>
      </c>
      <c r="F312" s="231" t="s">
        <v>1729</v>
      </c>
      <c r="G312" s="232" t="s">
        <v>168</v>
      </c>
      <c r="H312" s="233">
        <v>1</v>
      </c>
      <c r="I312" s="234"/>
      <c r="J312" s="235">
        <f>ROUND(I312*H312,2)</f>
        <v>0</v>
      </c>
      <c r="K312" s="236"/>
      <c r="L312" s="46"/>
      <c r="M312" s="237" t="s">
        <v>19</v>
      </c>
      <c r="N312" s="238" t="s">
        <v>45</v>
      </c>
      <c r="O312" s="86"/>
      <c r="P312" s="239">
        <f>O312*H312</f>
        <v>0</v>
      </c>
      <c r="Q312" s="239">
        <v>5.0000000000000002E-05</v>
      </c>
      <c r="R312" s="239">
        <f>Q312*H312</f>
        <v>5.0000000000000002E-05</v>
      </c>
      <c r="S312" s="239">
        <v>0</v>
      </c>
      <c r="T312" s="24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1" t="s">
        <v>164</v>
      </c>
      <c r="AT312" s="241" t="s">
        <v>160</v>
      </c>
      <c r="AU312" s="241" t="s">
        <v>83</v>
      </c>
      <c r="AY312" s="19" t="s">
        <v>157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9" t="s">
        <v>81</v>
      </c>
      <c r="BK312" s="242">
        <f>ROUND(I312*H312,2)</f>
        <v>0</v>
      </c>
      <c r="BL312" s="19" t="s">
        <v>164</v>
      </c>
      <c r="BM312" s="241" t="s">
        <v>1730</v>
      </c>
    </row>
    <row r="313" s="2" customFormat="1" ht="33" customHeight="1">
      <c r="A313" s="40"/>
      <c r="B313" s="41"/>
      <c r="C313" s="280" t="s">
        <v>1476</v>
      </c>
      <c r="D313" s="280" t="s">
        <v>251</v>
      </c>
      <c r="E313" s="281" t="s">
        <v>1731</v>
      </c>
      <c r="F313" s="282" t="s">
        <v>1732</v>
      </c>
      <c r="G313" s="283" t="s">
        <v>168</v>
      </c>
      <c r="H313" s="284">
        <v>1</v>
      </c>
      <c r="I313" s="285"/>
      <c r="J313" s="286">
        <f>ROUND(I313*H313,2)</f>
        <v>0</v>
      </c>
      <c r="K313" s="287"/>
      <c r="L313" s="288"/>
      <c r="M313" s="289" t="s">
        <v>19</v>
      </c>
      <c r="N313" s="290" t="s">
        <v>45</v>
      </c>
      <c r="O313" s="86"/>
      <c r="P313" s="239">
        <f>O313*H313</f>
        <v>0</v>
      </c>
      <c r="Q313" s="239">
        <v>0.014999999999999999</v>
      </c>
      <c r="R313" s="239">
        <f>Q313*H313</f>
        <v>0.014999999999999999</v>
      </c>
      <c r="S313" s="239">
        <v>0</v>
      </c>
      <c r="T313" s="24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41" t="s">
        <v>208</v>
      </c>
      <c r="AT313" s="241" t="s">
        <v>251</v>
      </c>
      <c r="AU313" s="241" t="s">
        <v>83</v>
      </c>
      <c r="AY313" s="19" t="s">
        <v>157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9" t="s">
        <v>81</v>
      </c>
      <c r="BK313" s="242">
        <f>ROUND(I313*H313,2)</f>
        <v>0</v>
      </c>
      <c r="BL313" s="19" t="s">
        <v>164</v>
      </c>
      <c r="BM313" s="241" t="s">
        <v>1733</v>
      </c>
    </row>
    <row r="314" s="2" customFormat="1" ht="33" customHeight="1">
      <c r="A314" s="40"/>
      <c r="B314" s="41"/>
      <c r="C314" s="280" t="s">
        <v>1480</v>
      </c>
      <c r="D314" s="280" t="s">
        <v>251</v>
      </c>
      <c r="E314" s="281" t="s">
        <v>1734</v>
      </c>
      <c r="F314" s="282" t="s">
        <v>1735</v>
      </c>
      <c r="G314" s="283" t="s">
        <v>1736</v>
      </c>
      <c r="H314" s="284">
        <v>1</v>
      </c>
      <c r="I314" s="285"/>
      <c r="J314" s="286">
        <f>ROUND(I314*H314,2)</f>
        <v>0</v>
      </c>
      <c r="K314" s="287"/>
      <c r="L314" s="288"/>
      <c r="M314" s="289" t="s">
        <v>19</v>
      </c>
      <c r="N314" s="290" t="s">
        <v>45</v>
      </c>
      <c r="O314" s="86"/>
      <c r="P314" s="239">
        <f>O314*H314</f>
        <v>0</v>
      </c>
      <c r="Q314" s="239">
        <v>0.00050000000000000001</v>
      </c>
      <c r="R314" s="239">
        <f>Q314*H314</f>
        <v>0.00050000000000000001</v>
      </c>
      <c r="S314" s="239">
        <v>0</v>
      </c>
      <c r="T314" s="24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41" t="s">
        <v>208</v>
      </c>
      <c r="AT314" s="241" t="s">
        <v>251</v>
      </c>
      <c r="AU314" s="241" t="s">
        <v>83</v>
      </c>
      <c r="AY314" s="19" t="s">
        <v>157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9" t="s">
        <v>81</v>
      </c>
      <c r="BK314" s="242">
        <f>ROUND(I314*H314,2)</f>
        <v>0</v>
      </c>
      <c r="BL314" s="19" t="s">
        <v>164</v>
      </c>
      <c r="BM314" s="241" t="s">
        <v>1737</v>
      </c>
    </row>
    <row r="315" s="2" customFormat="1" ht="21.75" customHeight="1">
      <c r="A315" s="40"/>
      <c r="B315" s="41"/>
      <c r="C315" s="229" t="s">
        <v>1484</v>
      </c>
      <c r="D315" s="229" t="s">
        <v>160</v>
      </c>
      <c r="E315" s="230" t="s">
        <v>1738</v>
      </c>
      <c r="F315" s="231" t="s">
        <v>1739</v>
      </c>
      <c r="G315" s="232" t="s">
        <v>204</v>
      </c>
      <c r="H315" s="233">
        <v>1</v>
      </c>
      <c r="I315" s="234"/>
      <c r="J315" s="235">
        <f>ROUND(I315*H315,2)</f>
        <v>0</v>
      </c>
      <c r="K315" s="236"/>
      <c r="L315" s="46"/>
      <c r="M315" s="237" t="s">
        <v>19</v>
      </c>
      <c r="N315" s="238" t="s">
        <v>45</v>
      </c>
      <c r="O315" s="86"/>
      <c r="P315" s="239">
        <f>O315*H315</f>
        <v>0</v>
      </c>
      <c r="Q315" s="239">
        <v>0</v>
      </c>
      <c r="R315" s="239">
        <f>Q315*H315</f>
        <v>0</v>
      </c>
      <c r="S315" s="239">
        <v>0.016</v>
      </c>
      <c r="T315" s="240">
        <f>S315*H315</f>
        <v>0.016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41" t="s">
        <v>242</v>
      </c>
      <c r="AT315" s="241" t="s">
        <v>160</v>
      </c>
      <c r="AU315" s="241" t="s">
        <v>83</v>
      </c>
      <c r="AY315" s="19" t="s">
        <v>157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9" t="s">
        <v>81</v>
      </c>
      <c r="BK315" s="242">
        <f>ROUND(I315*H315,2)</f>
        <v>0</v>
      </c>
      <c r="BL315" s="19" t="s">
        <v>242</v>
      </c>
      <c r="BM315" s="241" t="s">
        <v>1740</v>
      </c>
    </row>
    <row r="316" s="2" customFormat="1" ht="33" customHeight="1">
      <c r="A316" s="40"/>
      <c r="B316" s="41"/>
      <c r="C316" s="229" t="s">
        <v>1488</v>
      </c>
      <c r="D316" s="229" t="s">
        <v>160</v>
      </c>
      <c r="E316" s="230" t="s">
        <v>579</v>
      </c>
      <c r="F316" s="231" t="s">
        <v>580</v>
      </c>
      <c r="G316" s="232" t="s">
        <v>475</v>
      </c>
      <c r="H316" s="301"/>
      <c r="I316" s="234"/>
      <c r="J316" s="235">
        <f>ROUND(I316*H316,2)</f>
        <v>0</v>
      </c>
      <c r="K316" s="236"/>
      <c r="L316" s="46"/>
      <c r="M316" s="237" t="s">
        <v>19</v>
      </c>
      <c r="N316" s="238" t="s">
        <v>45</v>
      </c>
      <c r="O316" s="86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41" t="s">
        <v>242</v>
      </c>
      <c r="AT316" s="241" t="s">
        <v>160</v>
      </c>
      <c r="AU316" s="241" t="s">
        <v>83</v>
      </c>
      <c r="AY316" s="19" t="s">
        <v>157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9" t="s">
        <v>81</v>
      </c>
      <c r="BK316" s="242">
        <f>ROUND(I316*H316,2)</f>
        <v>0</v>
      </c>
      <c r="BL316" s="19" t="s">
        <v>242</v>
      </c>
      <c r="BM316" s="241" t="s">
        <v>1741</v>
      </c>
    </row>
    <row r="317" s="12" customFormat="1" ht="22.8" customHeight="1">
      <c r="A317" s="12"/>
      <c r="B317" s="213"/>
      <c r="C317" s="214"/>
      <c r="D317" s="215" t="s">
        <v>73</v>
      </c>
      <c r="E317" s="227" t="s">
        <v>1058</v>
      </c>
      <c r="F317" s="227" t="s">
        <v>1059</v>
      </c>
      <c r="G317" s="214"/>
      <c r="H317" s="214"/>
      <c r="I317" s="217"/>
      <c r="J317" s="228">
        <f>BK317</f>
        <v>0</v>
      </c>
      <c r="K317" s="214"/>
      <c r="L317" s="219"/>
      <c r="M317" s="220"/>
      <c r="N317" s="221"/>
      <c r="O317" s="221"/>
      <c r="P317" s="222">
        <f>SUM(P318:P329)</f>
        <v>0</v>
      </c>
      <c r="Q317" s="221"/>
      <c r="R317" s="222">
        <f>SUM(R318:R329)</f>
        <v>0</v>
      </c>
      <c r="S317" s="221"/>
      <c r="T317" s="223">
        <f>SUM(T318:T329)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4" t="s">
        <v>83</v>
      </c>
      <c r="AT317" s="225" t="s">
        <v>73</v>
      </c>
      <c r="AU317" s="225" t="s">
        <v>81</v>
      </c>
      <c r="AY317" s="224" t="s">
        <v>157</v>
      </c>
      <c r="BK317" s="226">
        <f>SUM(BK318:BK329)</f>
        <v>0</v>
      </c>
    </row>
    <row r="318" s="2" customFormat="1" ht="21.75" customHeight="1">
      <c r="A318" s="40"/>
      <c r="B318" s="41"/>
      <c r="C318" s="229" t="s">
        <v>1492</v>
      </c>
      <c r="D318" s="229" t="s">
        <v>160</v>
      </c>
      <c r="E318" s="230" t="s">
        <v>1742</v>
      </c>
      <c r="F318" s="231" t="s">
        <v>1743</v>
      </c>
      <c r="G318" s="232" t="s">
        <v>174</v>
      </c>
      <c r="H318" s="233">
        <v>17.640000000000001</v>
      </c>
      <c r="I318" s="234"/>
      <c r="J318" s="235">
        <f>ROUND(I318*H318,2)</f>
        <v>0</v>
      </c>
      <c r="K318" s="236"/>
      <c r="L318" s="46"/>
      <c r="M318" s="237" t="s">
        <v>19</v>
      </c>
      <c r="N318" s="238" t="s">
        <v>45</v>
      </c>
      <c r="O318" s="86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41" t="s">
        <v>242</v>
      </c>
      <c r="AT318" s="241" t="s">
        <v>160</v>
      </c>
      <c r="AU318" s="241" t="s">
        <v>83</v>
      </c>
      <c r="AY318" s="19" t="s">
        <v>157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9" t="s">
        <v>81</v>
      </c>
      <c r="BK318" s="242">
        <f>ROUND(I318*H318,2)</f>
        <v>0</v>
      </c>
      <c r="BL318" s="19" t="s">
        <v>242</v>
      </c>
      <c r="BM318" s="241" t="s">
        <v>1744</v>
      </c>
    </row>
    <row r="319" s="2" customFormat="1" ht="21.75" customHeight="1">
      <c r="A319" s="40"/>
      <c r="B319" s="41"/>
      <c r="C319" s="280" t="s">
        <v>1496</v>
      </c>
      <c r="D319" s="280" t="s">
        <v>251</v>
      </c>
      <c r="E319" s="281" t="s">
        <v>1745</v>
      </c>
      <c r="F319" s="282" t="s">
        <v>1746</v>
      </c>
      <c r="G319" s="283" t="s">
        <v>174</v>
      </c>
      <c r="H319" s="284">
        <v>19.404</v>
      </c>
      <c r="I319" s="285"/>
      <c r="J319" s="286">
        <f>ROUND(I319*H319,2)</f>
        <v>0</v>
      </c>
      <c r="K319" s="287"/>
      <c r="L319" s="288"/>
      <c r="M319" s="289" t="s">
        <v>19</v>
      </c>
      <c r="N319" s="290" t="s">
        <v>45</v>
      </c>
      <c r="O319" s="86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41" t="s">
        <v>311</v>
      </c>
      <c r="AT319" s="241" t="s">
        <v>251</v>
      </c>
      <c r="AU319" s="241" t="s">
        <v>83</v>
      </c>
      <c r="AY319" s="19" t="s">
        <v>157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9" t="s">
        <v>81</v>
      </c>
      <c r="BK319" s="242">
        <f>ROUND(I319*H319,2)</f>
        <v>0</v>
      </c>
      <c r="BL319" s="19" t="s">
        <v>242</v>
      </c>
      <c r="BM319" s="241" t="s">
        <v>1747</v>
      </c>
    </row>
    <row r="320" s="2" customFormat="1">
      <c r="A320" s="40"/>
      <c r="B320" s="41"/>
      <c r="C320" s="42"/>
      <c r="D320" s="243" t="s">
        <v>170</v>
      </c>
      <c r="E320" s="42"/>
      <c r="F320" s="244" t="s">
        <v>1748</v>
      </c>
      <c r="G320" s="42"/>
      <c r="H320" s="42"/>
      <c r="I320" s="148"/>
      <c r="J320" s="42"/>
      <c r="K320" s="42"/>
      <c r="L320" s="46"/>
      <c r="M320" s="245"/>
      <c r="N320" s="246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170</v>
      </c>
      <c r="AU320" s="19" t="s">
        <v>83</v>
      </c>
    </row>
    <row r="321" s="13" customFormat="1">
      <c r="A321" s="13"/>
      <c r="B321" s="247"/>
      <c r="C321" s="248"/>
      <c r="D321" s="243" t="s">
        <v>176</v>
      </c>
      <c r="E321" s="248"/>
      <c r="F321" s="250" t="s">
        <v>1749</v>
      </c>
      <c r="G321" s="248"/>
      <c r="H321" s="251">
        <v>19.404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7" t="s">
        <v>176</v>
      </c>
      <c r="AU321" s="257" t="s">
        <v>83</v>
      </c>
      <c r="AV321" s="13" t="s">
        <v>83</v>
      </c>
      <c r="AW321" s="13" t="s">
        <v>4</v>
      </c>
      <c r="AX321" s="13" t="s">
        <v>81</v>
      </c>
      <c r="AY321" s="257" t="s">
        <v>157</v>
      </c>
    </row>
    <row r="322" s="2" customFormat="1" ht="16.5" customHeight="1">
      <c r="A322" s="40"/>
      <c r="B322" s="41"/>
      <c r="C322" s="229" t="s">
        <v>1500</v>
      </c>
      <c r="D322" s="229" t="s">
        <v>160</v>
      </c>
      <c r="E322" s="230" t="s">
        <v>1060</v>
      </c>
      <c r="F322" s="231" t="s">
        <v>1061</v>
      </c>
      <c r="G322" s="232" t="s">
        <v>204</v>
      </c>
      <c r="H322" s="233">
        <v>17</v>
      </c>
      <c r="I322" s="234"/>
      <c r="J322" s="235">
        <f>ROUND(I322*H322,2)</f>
        <v>0</v>
      </c>
      <c r="K322" s="236"/>
      <c r="L322" s="46"/>
      <c r="M322" s="237" t="s">
        <v>19</v>
      </c>
      <c r="N322" s="238" t="s">
        <v>45</v>
      </c>
      <c r="O322" s="86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41" t="s">
        <v>242</v>
      </c>
      <c r="AT322" s="241" t="s">
        <v>160</v>
      </c>
      <c r="AU322" s="241" t="s">
        <v>83</v>
      </c>
      <c r="AY322" s="19" t="s">
        <v>157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9" t="s">
        <v>81</v>
      </c>
      <c r="BK322" s="242">
        <f>ROUND(I322*H322,2)</f>
        <v>0</v>
      </c>
      <c r="BL322" s="19" t="s">
        <v>242</v>
      </c>
      <c r="BM322" s="241" t="s">
        <v>1750</v>
      </c>
    </row>
    <row r="323" s="13" customFormat="1">
      <c r="A323" s="13"/>
      <c r="B323" s="247"/>
      <c r="C323" s="248"/>
      <c r="D323" s="243" t="s">
        <v>176</v>
      </c>
      <c r="E323" s="249" t="s">
        <v>19</v>
      </c>
      <c r="F323" s="250" t="s">
        <v>1659</v>
      </c>
      <c r="G323" s="248"/>
      <c r="H323" s="251">
        <v>17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7" t="s">
        <v>176</v>
      </c>
      <c r="AU323" s="257" t="s">
        <v>83</v>
      </c>
      <c r="AV323" s="13" t="s">
        <v>83</v>
      </c>
      <c r="AW323" s="13" t="s">
        <v>35</v>
      </c>
      <c r="AX323" s="13" t="s">
        <v>81</v>
      </c>
      <c r="AY323" s="257" t="s">
        <v>157</v>
      </c>
    </row>
    <row r="324" s="2" customFormat="1" ht="16.5" customHeight="1">
      <c r="A324" s="40"/>
      <c r="B324" s="41"/>
      <c r="C324" s="229" t="s">
        <v>1502</v>
      </c>
      <c r="D324" s="229" t="s">
        <v>160</v>
      </c>
      <c r="E324" s="230" t="s">
        <v>1751</v>
      </c>
      <c r="F324" s="231" t="s">
        <v>1752</v>
      </c>
      <c r="G324" s="232" t="s">
        <v>204</v>
      </c>
      <c r="H324" s="233">
        <v>17</v>
      </c>
      <c r="I324" s="234"/>
      <c r="J324" s="235">
        <f>ROUND(I324*H324,2)</f>
        <v>0</v>
      </c>
      <c r="K324" s="236"/>
      <c r="L324" s="46"/>
      <c r="M324" s="237" t="s">
        <v>19</v>
      </c>
      <c r="N324" s="238" t="s">
        <v>45</v>
      </c>
      <c r="O324" s="86"/>
      <c r="P324" s="239">
        <f>O324*H324</f>
        <v>0</v>
      </c>
      <c r="Q324" s="239">
        <v>0</v>
      </c>
      <c r="R324" s="239">
        <f>Q324*H324</f>
        <v>0</v>
      </c>
      <c r="S324" s="239">
        <v>0</v>
      </c>
      <c r="T324" s="24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41" t="s">
        <v>242</v>
      </c>
      <c r="AT324" s="241" t="s">
        <v>160</v>
      </c>
      <c r="AU324" s="241" t="s">
        <v>83</v>
      </c>
      <c r="AY324" s="19" t="s">
        <v>157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9" t="s">
        <v>81</v>
      </c>
      <c r="BK324" s="242">
        <f>ROUND(I324*H324,2)</f>
        <v>0</v>
      </c>
      <c r="BL324" s="19" t="s">
        <v>242</v>
      </c>
      <c r="BM324" s="241" t="s">
        <v>1753</v>
      </c>
    </row>
    <row r="325" s="2" customFormat="1" ht="16.5" customHeight="1">
      <c r="A325" s="40"/>
      <c r="B325" s="41"/>
      <c r="C325" s="280" t="s">
        <v>1504</v>
      </c>
      <c r="D325" s="280" t="s">
        <v>251</v>
      </c>
      <c r="E325" s="281" t="s">
        <v>1754</v>
      </c>
      <c r="F325" s="282" t="s">
        <v>1755</v>
      </c>
      <c r="G325" s="283" t="s">
        <v>204</v>
      </c>
      <c r="H325" s="284">
        <v>17</v>
      </c>
      <c r="I325" s="285"/>
      <c r="J325" s="286">
        <f>ROUND(I325*H325,2)</f>
        <v>0</v>
      </c>
      <c r="K325" s="287"/>
      <c r="L325" s="288"/>
      <c r="M325" s="289" t="s">
        <v>19</v>
      </c>
      <c r="N325" s="290" t="s">
        <v>45</v>
      </c>
      <c r="O325" s="86"/>
      <c r="P325" s="239">
        <f>O325*H325</f>
        <v>0</v>
      </c>
      <c r="Q325" s="239">
        <v>0</v>
      </c>
      <c r="R325" s="239">
        <f>Q325*H325</f>
        <v>0</v>
      </c>
      <c r="S325" s="239">
        <v>0</v>
      </c>
      <c r="T325" s="24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41" t="s">
        <v>311</v>
      </c>
      <c r="AT325" s="241" t="s">
        <v>251</v>
      </c>
      <c r="AU325" s="241" t="s">
        <v>83</v>
      </c>
      <c r="AY325" s="19" t="s">
        <v>157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9" t="s">
        <v>81</v>
      </c>
      <c r="BK325" s="242">
        <f>ROUND(I325*H325,2)</f>
        <v>0</v>
      </c>
      <c r="BL325" s="19" t="s">
        <v>242</v>
      </c>
      <c r="BM325" s="241" t="s">
        <v>1756</v>
      </c>
    </row>
    <row r="326" s="2" customFormat="1" ht="21.75" customHeight="1">
      <c r="A326" s="40"/>
      <c r="B326" s="41"/>
      <c r="C326" s="229" t="s">
        <v>1508</v>
      </c>
      <c r="D326" s="229" t="s">
        <v>160</v>
      </c>
      <c r="E326" s="230" t="s">
        <v>1063</v>
      </c>
      <c r="F326" s="231" t="s">
        <v>1064</v>
      </c>
      <c r="G326" s="232" t="s">
        <v>174</v>
      </c>
      <c r="H326" s="233">
        <v>17.640000000000001</v>
      </c>
      <c r="I326" s="234"/>
      <c r="J326" s="235">
        <f>ROUND(I326*H326,2)</f>
        <v>0</v>
      </c>
      <c r="K326" s="236"/>
      <c r="L326" s="46"/>
      <c r="M326" s="237" t="s">
        <v>19</v>
      </c>
      <c r="N326" s="238" t="s">
        <v>45</v>
      </c>
      <c r="O326" s="86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41" t="s">
        <v>242</v>
      </c>
      <c r="AT326" s="241" t="s">
        <v>160</v>
      </c>
      <c r="AU326" s="241" t="s">
        <v>83</v>
      </c>
      <c r="AY326" s="19" t="s">
        <v>157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9" t="s">
        <v>81</v>
      </c>
      <c r="BK326" s="242">
        <f>ROUND(I326*H326,2)</f>
        <v>0</v>
      </c>
      <c r="BL326" s="19" t="s">
        <v>242</v>
      </c>
      <c r="BM326" s="241" t="s">
        <v>1757</v>
      </c>
    </row>
    <row r="327" s="13" customFormat="1">
      <c r="A327" s="13"/>
      <c r="B327" s="247"/>
      <c r="C327" s="248"/>
      <c r="D327" s="243" t="s">
        <v>176</v>
      </c>
      <c r="E327" s="249" t="s">
        <v>19</v>
      </c>
      <c r="F327" s="250" t="s">
        <v>1580</v>
      </c>
      <c r="G327" s="248"/>
      <c r="H327" s="251">
        <v>17.640000000000001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7" t="s">
        <v>176</v>
      </c>
      <c r="AU327" s="257" t="s">
        <v>83</v>
      </c>
      <c r="AV327" s="13" t="s">
        <v>83</v>
      </c>
      <c r="AW327" s="13" t="s">
        <v>35</v>
      </c>
      <c r="AX327" s="13" t="s">
        <v>81</v>
      </c>
      <c r="AY327" s="257" t="s">
        <v>157</v>
      </c>
    </row>
    <row r="328" s="2" customFormat="1" ht="16.5" customHeight="1">
      <c r="A328" s="40"/>
      <c r="B328" s="41"/>
      <c r="C328" s="229" t="s">
        <v>1513</v>
      </c>
      <c r="D328" s="229" t="s">
        <v>160</v>
      </c>
      <c r="E328" s="230" t="s">
        <v>1758</v>
      </c>
      <c r="F328" s="231" t="s">
        <v>1759</v>
      </c>
      <c r="G328" s="232" t="s">
        <v>174</v>
      </c>
      <c r="H328" s="233">
        <v>17.640000000000001</v>
      </c>
      <c r="I328" s="234"/>
      <c r="J328" s="235">
        <f>ROUND(I328*H328,2)</f>
        <v>0</v>
      </c>
      <c r="K328" s="236"/>
      <c r="L328" s="46"/>
      <c r="M328" s="237" t="s">
        <v>19</v>
      </c>
      <c r="N328" s="238" t="s">
        <v>45</v>
      </c>
      <c r="O328" s="86"/>
      <c r="P328" s="239">
        <f>O328*H328</f>
        <v>0</v>
      </c>
      <c r="Q328" s="239">
        <v>0</v>
      </c>
      <c r="R328" s="239">
        <f>Q328*H328</f>
        <v>0</v>
      </c>
      <c r="S328" s="239">
        <v>0</v>
      </c>
      <c r="T328" s="24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41" t="s">
        <v>242</v>
      </c>
      <c r="AT328" s="241" t="s">
        <v>160</v>
      </c>
      <c r="AU328" s="241" t="s">
        <v>83</v>
      </c>
      <c r="AY328" s="19" t="s">
        <v>157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9" t="s">
        <v>81</v>
      </c>
      <c r="BK328" s="242">
        <f>ROUND(I328*H328,2)</f>
        <v>0</v>
      </c>
      <c r="BL328" s="19" t="s">
        <v>242</v>
      </c>
      <c r="BM328" s="241" t="s">
        <v>1760</v>
      </c>
    </row>
    <row r="329" s="2" customFormat="1" ht="33" customHeight="1">
      <c r="A329" s="40"/>
      <c r="B329" s="41"/>
      <c r="C329" s="229" t="s">
        <v>1761</v>
      </c>
      <c r="D329" s="229" t="s">
        <v>160</v>
      </c>
      <c r="E329" s="230" t="s">
        <v>1066</v>
      </c>
      <c r="F329" s="231" t="s">
        <v>1067</v>
      </c>
      <c r="G329" s="232" t="s">
        <v>475</v>
      </c>
      <c r="H329" s="301"/>
      <c r="I329" s="234"/>
      <c r="J329" s="235">
        <f>ROUND(I329*H329,2)</f>
        <v>0</v>
      </c>
      <c r="K329" s="236"/>
      <c r="L329" s="46"/>
      <c r="M329" s="237" t="s">
        <v>19</v>
      </c>
      <c r="N329" s="238" t="s">
        <v>45</v>
      </c>
      <c r="O329" s="86"/>
      <c r="P329" s="239">
        <f>O329*H329</f>
        <v>0</v>
      </c>
      <c r="Q329" s="239">
        <v>0</v>
      </c>
      <c r="R329" s="239">
        <f>Q329*H329</f>
        <v>0</v>
      </c>
      <c r="S329" s="239">
        <v>0</v>
      </c>
      <c r="T329" s="24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41" t="s">
        <v>242</v>
      </c>
      <c r="AT329" s="241" t="s">
        <v>160</v>
      </c>
      <c r="AU329" s="241" t="s">
        <v>83</v>
      </c>
      <c r="AY329" s="19" t="s">
        <v>157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9" t="s">
        <v>81</v>
      </c>
      <c r="BK329" s="242">
        <f>ROUND(I329*H329,2)</f>
        <v>0</v>
      </c>
      <c r="BL329" s="19" t="s">
        <v>242</v>
      </c>
      <c r="BM329" s="241" t="s">
        <v>1762</v>
      </c>
    </row>
    <row r="330" s="12" customFormat="1" ht="22.8" customHeight="1">
      <c r="A330" s="12"/>
      <c r="B330" s="213"/>
      <c r="C330" s="214"/>
      <c r="D330" s="215" t="s">
        <v>73</v>
      </c>
      <c r="E330" s="227" t="s">
        <v>582</v>
      </c>
      <c r="F330" s="227" t="s">
        <v>583</v>
      </c>
      <c r="G330" s="214"/>
      <c r="H330" s="214"/>
      <c r="I330" s="217"/>
      <c r="J330" s="228">
        <f>BK330</f>
        <v>0</v>
      </c>
      <c r="K330" s="214"/>
      <c r="L330" s="219"/>
      <c r="M330" s="220"/>
      <c r="N330" s="221"/>
      <c r="O330" s="221"/>
      <c r="P330" s="222">
        <f>SUM(P331:P336)</f>
        <v>0</v>
      </c>
      <c r="Q330" s="221"/>
      <c r="R330" s="222">
        <f>SUM(R331:R336)</f>
        <v>0.00108</v>
      </c>
      <c r="S330" s="221"/>
      <c r="T330" s="223">
        <f>SUM(T331:T336)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4" t="s">
        <v>83</v>
      </c>
      <c r="AT330" s="225" t="s">
        <v>73</v>
      </c>
      <c r="AU330" s="225" t="s">
        <v>81</v>
      </c>
      <c r="AY330" s="224" t="s">
        <v>157</v>
      </c>
      <c r="BK330" s="226">
        <f>SUM(BK331:BK336)</f>
        <v>0</v>
      </c>
    </row>
    <row r="331" s="2" customFormat="1" ht="33" customHeight="1">
      <c r="A331" s="40"/>
      <c r="B331" s="41"/>
      <c r="C331" s="229" t="s">
        <v>1763</v>
      </c>
      <c r="D331" s="229" t="s">
        <v>160</v>
      </c>
      <c r="E331" s="230" t="s">
        <v>1764</v>
      </c>
      <c r="F331" s="231" t="s">
        <v>1765</v>
      </c>
      <c r="G331" s="232" t="s">
        <v>174</v>
      </c>
      <c r="H331" s="233">
        <v>4</v>
      </c>
      <c r="I331" s="234"/>
      <c r="J331" s="235">
        <f>ROUND(I331*H331,2)</f>
        <v>0</v>
      </c>
      <c r="K331" s="236"/>
      <c r="L331" s="46"/>
      <c r="M331" s="237" t="s">
        <v>19</v>
      </c>
      <c r="N331" s="238" t="s">
        <v>45</v>
      </c>
      <c r="O331" s="86"/>
      <c r="P331" s="239">
        <f>O331*H331</f>
        <v>0</v>
      </c>
      <c r="Q331" s="239">
        <v>2.0000000000000002E-05</v>
      </c>
      <c r="R331" s="239">
        <f>Q331*H331</f>
        <v>8.0000000000000007E-05</v>
      </c>
      <c r="S331" s="239">
        <v>0</v>
      </c>
      <c r="T331" s="240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41" t="s">
        <v>242</v>
      </c>
      <c r="AT331" s="241" t="s">
        <v>160</v>
      </c>
      <c r="AU331" s="241" t="s">
        <v>83</v>
      </c>
      <c r="AY331" s="19" t="s">
        <v>157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9" t="s">
        <v>81</v>
      </c>
      <c r="BK331" s="242">
        <f>ROUND(I331*H331,2)</f>
        <v>0</v>
      </c>
      <c r="BL331" s="19" t="s">
        <v>242</v>
      </c>
      <c r="BM331" s="241" t="s">
        <v>1766</v>
      </c>
    </row>
    <row r="332" s="2" customFormat="1" ht="16.5" customHeight="1">
      <c r="A332" s="40"/>
      <c r="B332" s="41"/>
      <c r="C332" s="229" t="s">
        <v>1767</v>
      </c>
      <c r="D332" s="229" t="s">
        <v>160</v>
      </c>
      <c r="E332" s="230" t="s">
        <v>1069</v>
      </c>
      <c r="F332" s="231" t="s">
        <v>1070</v>
      </c>
      <c r="G332" s="232" t="s">
        <v>174</v>
      </c>
      <c r="H332" s="233">
        <v>5</v>
      </c>
      <c r="I332" s="234"/>
      <c r="J332" s="235">
        <f>ROUND(I332*H332,2)</f>
        <v>0</v>
      </c>
      <c r="K332" s="236"/>
      <c r="L332" s="46"/>
      <c r="M332" s="237" t="s">
        <v>19</v>
      </c>
      <c r="N332" s="238" t="s">
        <v>45</v>
      </c>
      <c r="O332" s="86"/>
      <c r="P332" s="239">
        <f>O332*H332</f>
        <v>0</v>
      </c>
      <c r="Q332" s="239">
        <v>0</v>
      </c>
      <c r="R332" s="239">
        <f>Q332*H332</f>
        <v>0</v>
      </c>
      <c r="S332" s="239">
        <v>0</v>
      </c>
      <c r="T332" s="24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41" t="s">
        <v>242</v>
      </c>
      <c r="AT332" s="241" t="s">
        <v>160</v>
      </c>
      <c r="AU332" s="241" t="s">
        <v>83</v>
      </c>
      <c r="AY332" s="19" t="s">
        <v>157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9" t="s">
        <v>81</v>
      </c>
      <c r="BK332" s="242">
        <f>ROUND(I332*H332,2)</f>
        <v>0</v>
      </c>
      <c r="BL332" s="19" t="s">
        <v>242</v>
      </c>
      <c r="BM332" s="241" t="s">
        <v>1768</v>
      </c>
    </row>
    <row r="333" s="2" customFormat="1" ht="21.75" customHeight="1">
      <c r="A333" s="40"/>
      <c r="B333" s="41"/>
      <c r="C333" s="229" t="s">
        <v>1769</v>
      </c>
      <c r="D333" s="229" t="s">
        <v>160</v>
      </c>
      <c r="E333" s="230" t="s">
        <v>1770</v>
      </c>
      <c r="F333" s="231" t="s">
        <v>1771</v>
      </c>
      <c r="G333" s="232" t="s">
        <v>174</v>
      </c>
      <c r="H333" s="233">
        <v>4</v>
      </c>
      <c r="I333" s="234"/>
      <c r="J333" s="235">
        <f>ROUND(I333*H333,2)</f>
        <v>0</v>
      </c>
      <c r="K333" s="236"/>
      <c r="L333" s="46"/>
      <c r="M333" s="237" t="s">
        <v>19</v>
      </c>
      <c r="N333" s="238" t="s">
        <v>45</v>
      </c>
      <c r="O333" s="86"/>
      <c r="P333" s="239">
        <f>O333*H333</f>
        <v>0</v>
      </c>
      <c r="Q333" s="239">
        <v>0.00012999999999999999</v>
      </c>
      <c r="R333" s="239">
        <f>Q333*H333</f>
        <v>0.00051999999999999995</v>
      </c>
      <c r="S333" s="239">
        <v>0</v>
      </c>
      <c r="T333" s="240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41" t="s">
        <v>242</v>
      </c>
      <c r="AT333" s="241" t="s">
        <v>160</v>
      </c>
      <c r="AU333" s="241" t="s">
        <v>83</v>
      </c>
      <c r="AY333" s="19" t="s">
        <v>157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9" t="s">
        <v>81</v>
      </c>
      <c r="BK333" s="242">
        <f>ROUND(I333*H333,2)</f>
        <v>0</v>
      </c>
      <c r="BL333" s="19" t="s">
        <v>242</v>
      </c>
      <c r="BM333" s="241" t="s">
        <v>1772</v>
      </c>
    </row>
    <row r="334" s="2" customFormat="1" ht="21.75" customHeight="1">
      <c r="A334" s="40"/>
      <c r="B334" s="41"/>
      <c r="C334" s="229" t="s">
        <v>1773</v>
      </c>
      <c r="D334" s="229" t="s">
        <v>160</v>
      </c>
      <c r="E334" s="230" t="s">
        <v>1774</v>
      </c>
      <c r="F334" s="231" t="s">
        <v>1775</v>
      </c>
      <c r="G334" s="232" t="s">
        <v>174</v>
      </c>
      <c r="H334" s="233">
        <v>4</v>
      </c>
      <c r="I334" s="234"/>
      <c r="J334" s="235">
        <f>ROUND(I334*H334,2)</f>
        <v>0</v>
      </c>
      <c r="K334" s="236"/>
      <c r="L334" s="46"/>
      <c r="M334" s="237" t="s">
        <v>19</v>
      </c>
      <c r="N334" s="238" t="s">
        <v>45</v>
      </c>
      <c r="O334" s="86"/>
      <c r="P334" s="239">
        <f>O334*H334</f>
        <v>0</v>
      </c>
      <c r="Q334" s="239">
        <v>0.00012</v>
      </c>
      <c r="R334" s="239">
        <f>Q334*H334</f>
        <v>0.00048000000000000001</v>
      </c>
      <c r="S334" s="239">
        <v>0</v>
      </c>
      <c r="T334" s="240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41" t="s">
        <v>242</v>
      </c>
      <c r="AT334" s="241" t="s">
        <v>160</v>
      </c>
      <c r="AU334" s="241" t="s">
        <v>83</v>
      </c>
      <c r="AY334" s="19" t="s">
        <v>157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9" t="s">
        <v>81</v>
      </c>
      <c r="BK334" s="242">
        <f>ROUND(I334*H334,2)</f>
        <v>0</v>
      </c>
      <c r="BL334" s="19" t="s">
        <v>242</v>
      </c>
      <c r="BM334" s="241" t="s">
        <v>1776</v>
      </c>
    </row>
    <row r="335" s="2" customFormat="1" ht="21.75" customHeight="1">
      <c r="A335" s="40"/>
      <c r="B335" s="41"/>
      <c r="C335" s="229" t="s">
        <v>1777</v>
      </c>
      <c r="D335" s="229" t="s">
        <v>160</v>
      </c>
      <c r="E335" s="230" t="s">
        <v>1072</v>
      </c>
      <c r="F335" s="231" t="s">
        <v>1073</v>
      </c>
      <c r="G335" s="232" t="s">
        <v>174</v>
      </c>
      <c r="H335" s="233">
        <v>5</v>
      </c>
      <c r="I335" s="234"/>
      <c r="J335" s="235">
        <f>ROUND(I335*H335,2)</f>
        <v>0</v>
      </c>
      <c r="K335" s="236"/>
      <c r="L335" s="46"/>
      <c r="M335" s="237" t="s">
        <v>19</v>
      </c>
      <c r="N335" s="238" t="s">
        <v>45</v>
      </c>
      <c r="O335" s="86"/>
      <c r="P335" s="239">
        <f>O335*H335</f>
        <v>0</v>
      </c>
      <c r="Q335" s="239">
        <v>0</v>
      </c>
      <c r="R335" s="239">
        <f>Q335*H335</f>
        <v>0</v>
      </c>
      <c r="S335" s="239">
        <v>0</v>
      </c>
      <c r="T335" s="240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41" t="s">
        <v>242</v>
      </c>
      <c r="AT335" s="241" t="s">
        <v>160</v>
      </c>
      <c r="AU335" s="241" t="s">
        <v>83</v>
      </c>
      <c r="AY335" s="19" t="s">
        <v>157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9" t="s">
        <v>81</v>
      </c>
      <c r="BK335" s="242">
        <f>ROUND(I335*H335,2)</f>
        <v>0</v>
      </c>
      <c r="BL335" s="19" t="s">
        <v>242</v>
      </c>
      <c r="BM335" s="241" t="s">
        <v>1778</v>
      </c>
    </row>
    <row r="336" s="2" customFormat="1" ht="16.5" customHeight="1">
      <c r="A336" s="40"/>
      <c r="B336" s="41"/>
      <c r="C336" s="229" t="s">
        <v>1779</v>
      </c>
      <c r="D336" s="229" t="s">
        <v>160</v>
      </c>
      <c r="E336" s="230" t="s">
        <v>1075</v>
      </c>
      <c r="F336" s="231" t="s">
        <v>1076</v>
      </c>
      <c r="G336" s="232" t="s">
        <v>174</v>
      </c>
      <c r="H336" s="233">
        <v>5</v>
      </c>
      <c r="I336" s="234"/>
      <c r="J336" s="235">
        <f>ROUND(I336*H336,2)</f>
        <v>0</v>
      </c>
      <c r="K336" s="236"/>
      <c r="L336" s="46"/>
      <c r="M336" s="237" t="s">
        <v>19</v>
      </c>
      <c r="N336" s="238" t="s">
        <v>45</v>
      </c>
      <c r="O336" s="86"/>
      <c r="P336" s="239">
        <f>O336*H336</f>
        <v>0</v>
      </c>
      <c r="Q336" s="239">
        <v>0</v>
      </c>
      <c r="R336" s="239">
        <f>Q336*H336</f>
        <v>0</v>
      </c>
      <c r="S336" s="239">
        <v>0</v>
      </c>
      <c r="T336" s="240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41" t="s">
        <v>242</v>
      </c>
      <c r="AT336" s="241" t="s">
        <v>160</v>
      </c>
      <c r="AU336" s="241" t="s">
        <v>83</v>
      </c>
      <c r="AY336" s="19" t="s">
        <v>157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9" t="s">
        <v>81</v>
      </c>
      <c r="BK336" s="242">
        <f>ROUND(I336*H336,2)</f>
        <v>0</v>
      </c>
      <c r="BL336" s="19" t="s">
        <v>242</v>
      </c>
      <c r="BM336" s="241" t="s">
        <v>1780</v>
      </c>
    </row>
    <row r="337" s="12" customFormat="1" ht="22.8" customHeight="1">
      <c r="A337" s="12"/>
      <c r="B337" s="213"/>
      <c r="C337" s="214"/>
      <c r="D337" s="215" t="s">
        <v>73</v>
      </c>
      <c r="E337" s="227" t="s">
        <v>1078</v>
      </c>
      <c r="F337" s="227" t="s">
        <v>1079</v>
      </c>
      <c r="G337" s="214"/>
      <c r="H337" s="214"/>
      <c r="I337" s="217"/>
      <c r="J337" s="228">
        <f>BK337</f>
        <v>0</v>
      </c>
      <c r="K337" s="214"/>
      <c r="L337" s="219"/>
      <c r="M337" s="220"/>
      <c r="N337" s="221"/>
      <c r="O337" s="221"/>
      <c r="P337" s="222">
        <f>SUM(P338:P343)</f>
        <v>0</v>
      </c>
      <c r="Q337" s="221"/>
      <c r="R337" s="222">
        <f>SUM(R338:R343)</f>
        <v>0.014752399999999999</v>
      </c>
      <c r="S337" s="221"/>
      <c r="T337" s="223">
        <f>SUM(T338:T343)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4" t="s">
        <v>83</v>
      </c>
      <c r="AT337" s="225" t="s">
        <v>73</v>
      </c>
      <c r="AU337" s="225" t="s">
        <v>81</v>
      </c>
      <c r="AY337" s="224" t="s">
        <v>157</v>
      </c>
      <c r="BK337" s="226">
        <f>SUM(BK338:BK343)</f>
        <v>0</v>
      </c>
    </row>
    <row r="338" s="2" customFormat="1" ht="21.75" customHeight="1">
      <c r="A338" s="40"/>
      <c r="B338" s="41"/>
      <c r="C338" s="229" t="s">
        <v>1781</v>
      </c>
      <c r="D338" s="229" t="s">
        <v>160</v>
      </c>
      <c r="E338" s="230" t="s">
        <v>1080</v>
      </c>
      <c r="F338" s="231" t="s">
        <v>1081</v>
      </c>
      <c r="G338" s="232" t="s">
        <v>174</v>
      </c>
      <c r="H338" s="233">
        <v>17.640000000000001</v>
      </c>
      <c r="I338" s="234"/>
      <c r="J338" s="235">
        <f>ROUND(I338*H338,2)</f>
        <v>0</v>
      </c>
      <c r="K338" s="236"/>
      <c r="L338" s="46"/>
      <c r="M338" s="237" t="s">
        <v>19</v>
      </c>
      <c r="N338" s="238" t="s">
        <v>45</v>
      </c>
      <c r="O338" s="86"/>
      <c r="P338" s="239">
        <f>O338*H338</f>
        <v>0</v>
      </c>
      <c r="Q338" s="239">
        <v>0</v>
      </c>
      <c r="R338" s="239">
        <f>Q338*H338</f>
        <v>0</v>
      </c>
      <c r="S338" s="239">
        <v>0</v>
      </c>
      <c r="T338" s="240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41" t="s">
        <v>242</v>
      </c>
      <c r="AT338" s="241" t="s">
        <v>160</v>
      </c>
      <c r="AU338" s="241" t="s">
        <v>83</v>
      </c>
      <c r="AY338" s="19" t="s">
        <v>157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9" t="s">
        <v>81</v>
      </c>
      <c r="BK338" s="242">
        <f>ROUND(I338*H338,2)</f>
        <v>0</v>
      </c>
      <c r="BL338" s="19" t="s">
        <v>242</v>
      </c>
      <c r="BM338" s="241" t="s">
        <v>1782</v>
      </c>
    </row>
    <row r="339" s="2" customFormat="1" ht="21.75" customHeight="1">
      <c r="A339" s="40"/>
      <c r="B339" s="41"/>
      <c r="C339" s="229" t="s">
        <v>1783</v>
      </c>
      <c r="D339" s="229" t="s">
        <v>160</v>
      </c>
      <c r="E339" s="230" t="s">
        <v>1083</v>
      </c>
      <c r="F339" s="231" t="s">
        <v>1084</v>
      </c>
      <c r="G339" s="232" t="s">
        <v>174</v>
      </c>
      <c r="H339" s="233">
        <v>56.740000000000002</v>
      </c>
      <c r="I339" s="234"/>
      <c r="J339" s="235">
        <f>ROUND(I339*H339,2)</f>
        <v>0</v>
      </c>
      <c r="K339" s="236"/>
      <c r="L339" s="46"/>
      <c r="M339" s="237" t="s">
        <v>19</v>
      </c>
      <c r="N339" s="238" t="s">
        <v>45</v>
      </c>
      <c r="O339" s="86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41" t="s">
        <v>242</v>
      </c>
      <c r="AT339" s="241" t="s">
        <v>160</v>
      </c>
      <c r="AU339" s="241" t="s">
        <v>83</v>
      </c>
      <c r="AY339" s="19" t="s">
        <v>157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9" t="s">
        <v>81</v>
      </c>
      <c r="BK339" s="242">
        <f>ROUND(I339*H339,2)</f>
        <v>0</v>
      </c>
      <c r="BL339" s="19" t="s">
        <v>242</v>
      </c>
      <c r="BM339" s="241" t="s">
        <v>1784</v>
      </c>
    </row>
    <row r="340" s="2" customFormat="1" ht="33" customHeight="1">
      <c r="A340" s="40"/>
      <c r="B340" s="41"/>
      <c r="C340" s="229" t="s">
        <v>1785</v>
      </c>
      <c r="D340" s="229" t="s">
        <v>160</v>
      </c>
      <c r="E340" s="230" t="s">
        <v>1086</v>
      </c>
      <c r="F340" s="231" t="s">
        <v>1087</v>
      </c>
      <c r="G340" s="232" t="s">
        <v>174</v>
      </c>
      <c r="H340" s="233">
        <v>56.740000000000002</v>
      </c>
      <c r="I340" s="234"/>
      <c r="J340" s="235">
        <f>ROUND(I340*H340,2)</f>
        <v>0</v>
      </c>
      <c r="K340" s="236"/>
      <c r="L340" s="46"/>
      <c r="M340" s="237" t="s">
        <v>19</v>
      </c>
      <c r="N340" s="238" t="s">
        <v>45</v>
      </c>
      <c r="O340" s="86"/>
      <c r="P340" s="239">
        <f>O340*H340</f>
        <v>0</v>
      </c>
      <c r="Q340" s="239">
        <v>0.00025999999999999998</v>
      </c>
      <c r="R340" s="239">
        <f>Q340*H340</f>
        <v>0.014752399999999999</v>
      </c>
      <c r="S340" s="239">
        <v>0</v>
      </c>
      <c r="T340" s="240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41" t="s">
        <v>242</v>
      </c>
      <c r="AT340" s="241" t="s">
        <v>160</v>
      </c>
      <c r="AU340" s="241" t="s">
        <v>83</v>
      </c>
      <c r="AY340" s="19" t="s">
        <v>157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9" t="s">
        <v>81</v>
      </c>
      <c r="BK340" s="242">
        <f>ROUND(I340*H340,2)</f>
        <v>0</v>
      </c>
      <c r="BL340" s="19" t="s">
        <v>242</v>
      </c>
      <c r="BM340" s="241" t="s">
        <v>1786</v>
      </c>
    </row>
    <row r="341" s="13" customFormat="1">
      <c r="A341" s="13"/>
      <c r="B341" s="247"/>
      <c r="C341" s="248"/>
      <c r="D341" s="243" t="s">
        <v>176</v>
      </c>
      <c r="E341" s="249" t="s">
        <v>19</v>
      </c>
      <c r="F341" s="250" t="s">
        <v>1580</v>
      </c>
      <c r="G341" s="248"/>
      <c r="H341" s="251">
        <v>17.640000000000001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7" t="s">
        <v>176</v>
      </c>
      <c r="AU341" s="257" t="s">
        <v>83</v>
      </c>
      <c r="AV341" s="13" t="s">
        <v>83</v>
      </c>
      <c r="AW341" s="13" t="s">
        <v>35</v>
      </c>
      <c r="AX341" s="13" t="s">
        <v>74</v>
      </c>
      <c r="AY341" s="257" t="s">
        <v>157</v>
      </c>
    </row>
    <row r="342" s="13" customFormat="1">
      <c r="A342" s="13"/>
      <c r="B342" s="247"/>
      <c r="C342" s="248"/>
      <c r="D342" s="243" t="s">
        <v>176</v>
      </c>
      <c r="E342" s="249" t="s">
        <v>19</v>
      </c>
      <c r="F342" s="250" t="s">
        <v>1787</v>
      </c>
      <c r="G342" s="248"/>
      <c r="H342" s="251">
        <v>39.100000000000001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7" t="s">
        <v>176</v>
      </c>
      <c r="AU342" s="257" t="s">
        <v>83</v>
      </c>
      <c r="AV342" s="13" t="s">
        <v>83</v>
      </c>
      <c r="AW342" s="13" t="s">
        <v>35</v>
      </c>
      <c r="AX342" s="13" t="s">
        <v>74</v>
      </c>
      <c r="AY342" s="257" t="s">
        <v>157</v>
      </c>
    </row>
    <row r="343" s="14" customFormat="1">
      <c r="A343" s="14"/>
      <c r="B343" s="258"/>
      <c r="C343" s="259"/>
      <c r="D343" s="243" t="s">
        <v>176</v>
      </c>
      <c r="E343" s="260" t="s">
        <v>19</v>
      </c>
      <c r="F343" s="261" t="s">
        <v>183</v>
      </c>
      <c r="G343" s="259"/>
      <c r="H343" s="262">
        <v>56.740000000000002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8" t="s">
        <v>176</v>
      </c>
      <c r="AU343" s="268" t="s">
        <v>83</v>
      </c>
      <c r="AV343" s="14" t="s">
        <v>164</v>
      </c>
      <c r="AW343" s="14" t="s">
        <v>35</v>
      </c>
      <c r="AX343" s="14" t="s">
        <v>81</v>
      </c>
      <c r="AY343" s="268" t="s">
        <v>157</v>
      </c>
    </row>
    <row r="344" s="12" customFormat="1" ht="22.8" customHeight="1">
      <c r="A344" s="12"/>
      <c r="B344" s="213"/>
      <c r="C344" s="214"/>
      <c r="D344" s="215" t="s">
        <v>73</v>
      </c>
      <c r="E344" s="227" t="s">
        <v>612</v>
      </c>
      <c r="F344" s="227" t="s">
        <v>613</v>
      </c>
      <c r="G344" s="214"/>
      <c r="H344" s="214"/>
      <c r="I344" s="217"/>
      <c r="J344" s="228">
        <f>BK344</f>
        <v>0</v>
      </c>
      <c r="K344" s="214"/>
      <c r="L344" s="219"/>
      <c r="M344" s="220"/>
      <c r="N344" s="221"/>
      <c r="O344" s="221"/>
      <c r="P344" s="222">
        <f>SUM(P345:P351)</f>
        <v>0</v>
      </c>
      <c r="Q344" s="221"/>
      <c r="R344" s="222">
        <f>SUM(R345:R351)</f>
        <v>0.013025999999999999</v>
      </c>
      <c r="S344" s="221"/>
      <c r="T344" s="223">
        <f>SUM(T345:T351)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4" t="s">
        <v>83</v>
      </c>
      <c r="AT344" s="225" t="s">
        <v>73</v>
      </c>
      <c r="AU344" s="225" t="s">
        <v>81</v>
      </c>
      <c r="AY344" s="224" t="s">
        <v>157</v>
      </c>
      <c r="BK344" s="226">
        <f>SUM(BK345:BK351)</f>
        <v>0</v>
      </c>
    </row>
    <row r="345" s="2" customFormat="1" ht="33" customHeight="1">
      <c r="A345" s="40"/>
      <c r="B345" s="41"/>
      <c r="C345" s="229" t="s">
        <v>1788</v>
      </c>
      <c r="D345" s="229" t="s">
        <v>160</v>
      </c>
      <c r="E345" s="230" t="s">
        <v>615</v>
      </c>
      <c r="F345" s="231" t="s">
        <v>616</v>
      </c>
      <c r="G345" s="232" t="s">
        <v>174</v>
      </c>
      <c r="H345" s="233">
        <v>10.02</v>
      </c>
      <c r="I345" s="234"/>
      <c r="J345" s="235">
        <f>ROUND(I345*H345,2)</f>
        <v>0</v>
      </c>
      <c r="K345" s="236"/>
      <c r="L345" s="46"/>
      <c r="M345" s="237" t="s">
        <v>19</v>
      </c>
      <c r="N345" s="238" t="s">
        <v>45</v>
      </c>
      <c r="O345" s="86"/>
      <c r="P345" s="239">
        <f>O345*H345</f>
        <v>0</v>
      </c>
      <c r="Q345" s="239">
        <v>0</v>
      </c>
      <c r="R345" s="239">
        <f>Q345*H345</f>
        <v>0</v>
      </c>
      <c r="S345" s="239">
        <v>0</v>
      </c>
      <c r="T345" s="240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41" t="s">
        <v>242</v>
      </c>
      <c r="AT345" s="241" t="s">
        <v>160</v>
      </c>
      <c r="AU345" s="241" t="s">
        <v>83</v>
      </c>
      <c r="AY345" s="19" t="s">
        <v>157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9" t="s">
        <v>81</v>
      </c>
      <c r="BK345" s="242">
        <f>ROUND(I345*H345,2)</f>
        <v>0</v>
      </c>
      <c r="BL345" s="19" t="s">
        <v>242</v>
      </c>
      <c r="BM345" s="241" t="s">
        <v>1789</v>
      </c>
    </row>
    <row r="346" s="13" customFormat="1">
      <c r="A346" s="13"/>
      <c r="B346" s="247"/>
      <c r="C346" s="248"/>
      <c r="D346" s="243" t="s">
        <v>176</v>
      </c>
      <c r="E346" s="249" t="s">
        <v>19</v>
      </c>
      <c r="F346" s="250" t="s">
        <v>1589</v>
      </c>
      <c r="G346" s="248"/>
      <c r="H346" s="251">
        <v>3.8999999999999999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7" t="s">
        <v>176</v>
      </c>
      <c r="AU346" s="257" t="s">
        <v>83</v>
      </c>
      <c r="AV346" s="13" t="s">
        <v>83</v>
      </c>
      <c r="AW346" s="13" t="s">
        <v>35</v>
      </c>
      <c r="AX346" s="13" t="s">
        <v>74</v>
      </c>
      <c r="AY346" s="257" t="s">
        <v>157</v>
      </c>
    </row>
    <row r="347" s="13" customFormat="1">
      <c r="A347" s="13"/>
      <c r="B347" s="247"/>
      <c r="C347" s="248"/>
      <c r="D347" s="243" t="s">
        <v>176</v>
      </c>
      <c r="E347" s="249" t="s">
        <v>19</v>
      </c>
      <c r="F347" s="250" t="s">
        <v>1588</v>
      </c>
      <c r="G347" s="248"/>
      <c r="H347" s="251">
        <v>4.6799999999999997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7" t="s">
        <v>176</v>
      </c>
      <c r="AU347" s="257" t="s">
        <v>83</v>
      </c>
      <c r="AV347" s="13" t="s">
        <v>83</v>
      </c>
      <c r="AW347" s="13" t="s">
        <v>35</v>
      </c>
      <c r="AX347" s="13" t="s">
        <v>74</v>
      </c>
      <c r="AY347" s="257" t="s">
        <v>157</v>
      </c>
    </row>
    <row r="348" s="13" customFormat="1">
      <c r="A348" s="13"/>
      <c r="B348" s="247"/>
      <c r="C348" s="248"/>
      <c r="D348" s="243" t="s">
        <v>176</v>
      </c>
      <c r="E348" s="249" t="s">
        <v>19</v>
      </c>
      <c r="F348" s="250" t="s">
        <v>1700</v>
      </c>
      <c r="G348" s="248"/>
      <c r="H348" s="251">
        <v>1.44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7" t="s">
        <v>176</v>
      </c>
      <c r="AU348" s="257" t="s">
        <v>83</v>
      </c>
      <c r="AV348" s="13" t="s">
        <v>83</v>
      </c>
      <c r="AW348" s="13" t="s">
        <v>35</v>
      </c>
      <c r="AX348" s="13" t="s">
        <v>74</v>
      </c>
      <c r="AY348" s="257" t="s">
        <v>157</v>
      </c>
    </row>
    <row r="349" s="14" customFormat="1">
      <c r="A349" s="14"/>
      <c r="B349" s="258"/>
      <c r="C349" s="259"/>
      <c r="D349" s="243" t="s">
        <v>176</v>
      </c>
      <c r="E349" s="260" t="s">
        <v>19</v>
      </c>
      <c r="F349" s="261" t="s">
        <v>183</v>
      </c>
      <c r="G349" s="259"/>
      <c r="H349" s="262">
        <v>10.02</v>
      </c>
      <c r="I349" s="263"/>
      <c r="J349" s="259"/>
      <c r="K349" s="259"/>
      <c r="L349" s="264"/>
      <c r="M349" s="265"/>
      <c r="N349" s="266"/>
      <c r="O349" s="266"/>
      <c r="P349" s="266"/>
      <c r="Q349" s="266"/>
      <c r="R349" s="266"/>
      <c r="S349" s="266"/>
      <c r="T349" s="26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8" t="s">
        <v>176</v>
      </c>
      <c r="AU349" s="268" t="s">
        <v>83</v>
      </c>
      <c r="AV349" s="14" t="s">
        <v>164</v>
      </c>
      <c r="AW349" s="14" t="s">
        <v>35</v>
      </c>
      <c r="AX349" s="14" t="s">
        <v>81</v>
      </c>
      <c r="AY349" s="268" t="s">
        <v>157</v>
      </c>
    </row>
    <row r="350" s="2" customFormat="1" ht="16.5" customHeight="1">
      <c r="A350" s="40"/>
      <c r="B350" s="41"/>
      <c r="C350" s="280" t="s">
        <v>1790</v>
      </c>
      <c r="D350" s="280" t="s">
        <v>251</v>
      </c>
      <c r="E350" s="281" t="s">
        <v>622</v>
      </c>
      <c r="F350" s="282" t="s">
        <v>623</v>
      </c>
      <c r="G350" s="283" t="s">
        <v>174</v>
      </c>
      <c r="H350" s="284">
        <v>10.02</v>
      </c>
      <c r="I350" s="285"/>
      <c r="J350" s="286">
        <f>ROUND(I350*H350,2)</f>
        <v>0</v>
      </c>
      <c r="K350" s="287"/>
      <c r="L350" s="288"/>
      <c r="M350" s="289" t="s">
        <v>19</v>
      </c>
      <c r="N350" s="290" t="s">
        <v>45</v>
      </c>
      <c r="O350" s="86"/>
      <c r="P350" s="239">
        <f>O350*H350</f>
        <v>0</v>
      </c>
      <c r="Q350" s="239">
        <v>0.0012999999999999999</v>
      </c>
      <c r="R350" s="239">
        <f>Q350*H350</f>
        <v>0.013025999999999999</v>
      </c>
      <c r="S350" s="239">
        <v>0</v>
      </c>
      <c r="T350" s="24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41" t="s">
        <v>311</v>
      </c>
      <c r="AT350" s="241" t="s">
        <v>251</v>
      </c>
      <c r="AU350" s="241" t="s">
        <v>83</v>
      </c>
      <c r="AY350" s="19" t="s">
        <v>157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9" t="s">
        <v>81</v>
      </c>
      <c r="BK350" s="242">
        <f>ROUND(I350*H350,2)</f>
        <v>0</v>
      </c>
      <c r="BL350" s="19" t="s">
        <v>242</v>
      </c>
      <c r="BM350" s="241" t="s">
        <v>1791</v>
      </c>
    </row>
    <row r="351" s="2" customFormat="1" ht="33" customHeight="1">
      <c r="A351" s="40"/>
      <c r="B351" s="41"/>
      <c r="C351" s="229" t="s">
        <v>1792</v>
      </c>
      <c r="D351" s="229" t="s">
        <v>160</v>
      </c>
      <c r="E351" s="230" t="s">
        <v>626</v>
      </c>
      <c r="F351" s="231" t="s">
        <v>627</v>
      </c>
      <c r="G351" s="232" t="s">
        <v>475</v>
      </c>
      <c r="H351" s="301"/>
      <c r="I351" s="234"/>
      <c r="J351" s="235">
        <f>ROUND(I351*H351,2)</f>
        <v>0</v>
      </c>
      <c r="K351" s="236"/>
      <c r="L351" s="46"/>
      <c r="M351" s="237" t="s">
        <v>19</v>
      </c>
      <c r="N351" s="238" t="s">
        <v>45</v>
      </c>
      <c r="O351" s="86"/>
      <c r="P351" s="239">
        <f>O351*H351</f>
        <v>0</v>
      </c>
      <c r="Q351" s="239">
        <v>0</v>
      </c>
      <c r="R351" s="239">
        <f>Q351*H351</f>
        <v>0</v>
      </c>
      <c r="S351" s="239">
        <v>0</v>
      </c>
      <c r="T351" s="240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41" t="s">
        <v>242</v>
      </c>
      <c r="AT351" s="241" t="s">
        <v>160</v>
      </c>
      <c r="AU351" s="241" t="s">
        <v>83</v>
      </c>
      <c r="AY351" s="19" t="s">
        <v>157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9" t="s">
        <v>81</v>
      </c>
      <c r="BK351" s="242">
        <f>ROUND(I351*H351,2)</f>
        <v>0</v>
      </c>
      <c r="BL351" s="19" t="s">
        <v>242</v>
      </c>
      <c r="BM351" s="241" t="s">
        <v>1793</v>
      </c>
    </row>
    <row r="352" s="12" customFormat="1" ht="22.8" customHeight="1">
      <c r="A352" s="12"/>
      <c r="B352" s="213"/>
      <c r="C352" s="214"/>
      <c r="D352" s="215" t="s">
        <v>73</v>
      </c>
      <c r="E352" s="227" t="s">
        <v>1090</v>
      </c>
      <c r="F352" s="227" t="s">
        <v>1091</v>
      </c>
      <c r="G352" s="214"/>
      <c r="H352" s="214"/>
      <c r="I352" s="217"/>
      <c r="J352" s="228">
        <f>BK352</f>
        <v>0</v>
      </c>
      <c r="K352" s="214"/>
      <c r="L352" s="219"/>
      <c r="M352" s="220"/>
      <c r="N352" s="221"/>
      <c r="O352" s="221"/>
      <c r="P352" s="222">
        <f>SUM(P353:P354)</f>
        <v>0</v>
      </c>
      <c r="Q352" s="221"/>
      <c r="R352" s="222">
        <f>SUM(R353:R354)</f>
        <v>0</v>
      </c>
      <c r="S352" s="221"/>
      <c r="T352" s="223">
        <f>SUM(T353:T354)</f>
        <v>0.080000000000000002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4" t="s">
        <v>83</v>
      </c>
      <c r="AT352" s="225" t="s">
        <v>73</v>
      </c>
      <c r="AU352" s="225" t="s">
        <v>81</v>
      </c>
      <c r="AY352" s="224" t="s">
        <v>157</v>
      </c>
      <c r="BK352" s="226">
        <f>SUM(BK353:BK354)</f>
        <v>0</v>
      </c>
    </row>
    <row r="353" s="2" customFormat="1" ht="21.75" customHeight="1">
      <c r="A353" s="40"/>
      <c r="B353" s="41"/>
      <c r="C353" s="229" t="s">
        <v>1794</v>
      </c>
      <c r="D353" s="229" t="s">
        <v>160</v>
      </c>
      <c r="E353" s="230" t="s">
        <v>1092</v>
      </c>
      <c r="F353" s="231" t="s">
        <v>1093</v>
      </c>
      <c r="G353" s="232" t="s">
        <v>168</v>
      </c>
      <c r="H353" s="233">
        <v>1</v>
      </c>
      <c r="I353" s="234"/>
      <c r="J353" s="235">
        <f>ROUND(I353*H353,2)</f>
        <v>0</v>
      </c>
      <c r="K353" s="236"/>
      <c r="L353" s="46"/>
      <c r="M353" s="237" t="s">
        <v>19</v>
      </c>
      <c r="N353" s="238" t="s">
        <v>45</v>
      </c>
      <c r="O353" s="86"/>
      <c r="P353" s="239">
        <f>O353*H353</f>
        <v>0</v>
      </c>
      <c r="Q353" s="239">
        <v>0</v>
      </c>
      <c r="R353" s="239">
        <f>Q353*H353</f>
        <v>0</v>
      </c>
      <c r="S353" s="239">
        <v>0.080000000000000002</v>
      </c>
      <c r="T353" s="240">
        <f>S353*H353</f>
        <v>0.080000000000000002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41" t="s">
        <v>242</v>
      </c>
      <c r="AT353" s="241" t="s">
        <v>160</v>
      </c>
      <c r="AU353" s="241" t="s">
        <v>83</v>
      </c>
      <c r="AY353" s="19" t="s">
        <v>157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9" t="s">
        <v>81</v>
      </c>
      <c r="BK353" s="242">
        <f>ROUND(I353*H353,2)</f>
        <v>0</v>
      </c>
      <c r="BL353" s="19" t="s">
        <v>242</v>
      </c>
      <c r="BM353" s="241" t="s">
        <v>1795</v>
      </c>
    </row>
    <row r="354" s="2" customFormat="1" ht="33" customHeight="1">
      <c r="A354" s="40"/>
      <c r="B354" s="41"/>
      <c r="C354" s="229" t="s">
        <v>1796</v>
      </c>
      <c r="D354" s="229" t="s">
        <v>160</v>
      </c>
      <c r="E354" s="230" t="s">
        <v>1095</v>
      </c>
      <c r="F354" s="231" t="s">
        <v>1096</v>
      </c>
      <c r="G354" s="232" t="s">
        <v>475</v>
      </c>
      <c r="H354" s="301"/>
      <c r="I354" s="234"/>
      <c r="J354" s="235">
        <f>ROUND(I354*H354,2)</f>
        <v>0</v>
      </c>
      <c r="K354" s="236"/>
      <c r="L354" s="46"/>
      <c r="M354" s="237" t="s">
        <v>19</v>
      </c>
      <c r="N354" s="238" t="s">
        <v>45</v>
      </c>
      <c r="O354" s="86"/>
      <c r="P354" s="239">
        <f>O354*H354</f>
        <v>0</v>
      </c>
      <c r="Q354" s="239">
        <v>0</v>
      </c>
      <c r="R354" s="239">
        <f>Q354*H354</f>
        <v>0</v>
      </c>
      <c r="S354" s="239">
        <v>0</v>
      </c>
      <c r="T354" s="240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41" t="s">
        <v>242</v>
      </c>
      <c r="AT354" s="241" t="s">
        <v>160</v>
      </c>
      <c r="AU354" s="241" t="s">
        <v>83</v>
      </c>
      <c r="AY354" s="19" t="s">
        <v>157</v>
      </c>
      <c r="BE354" s="242">
        <f>IF(N354="základní",J354,0)</f>
        <v>0</v>
      </c>
      <c r="BF354" s="242">
        <f>IF(N354="snížená",J354,0)</f>
        <v>0</v>
      </c>
      <c r="BG354" s="242">
        <f>IF(N354="zákl. přenesená",J354,0)</f>
        <v>0</v>
      </c>
      <c r="BH354" s="242">
        <f>IF(N354="sníž. přenesená",J354,0)</f>
        <v>0</v>
      </c>
      <c r="BI354" s="242">
        <f>IF(N354="nulová",J354,0)</f>
        <v>0</v>
      </c>
      <c r="BJ354" s="19" t="s">
        <v>81</v>
      </c>
      <c r="BK354" s="242">
        <f>ROUND(I354*H354,2)</f>
        <v>0</v>
      </c>
      <c r="BL354" s="19" t="s">
        <v>242</v>
      </c>
      <c r="BM354" s="241" t="s">
        <v>1797</v>
      </c>
    </row>
    <row r="355" s="12" customFormat="1" ht="25.92" customHeight="1">
      <c r="A355" s="12"/>
      <c r="B355" s="213"/>
      <c r="C355" s="214"/>
      <c r="D355" s="215" t="s">
        <v>73</v>
      </c>
      <c r="E355" s="216" t="s">
        <v>629</v>
      </c>
      <c r="F355" s="216" t="s">
        <v>630</v>
      </c>
      <c r="G355" s="214"/>
      <c r="H355" s="214"/>
      <c r="I355" s="217"/>
      <c r="J355" s="218">
        <f>BK355</f>
        <v>0</v>
      </c>
      <c r="K355" s="214"/>
      <c r="L355" s="219"/>
      <c r="M355" s="220"/>
      <c r="N355" s="221"/>
      <c r="O355" s="221"/>
      <c r="P355" s="222">
        <f>SUM(P356:P358)</f>
        <v>0</v>
      </c>
      <c r="Q355" s="221"/>
      <c r="R355" s="222">
        <f>SUM(R356:R358)</f>
        <v>0</v>
      </c>
      <c r="S355" s="221"/>
      <c r="T355" s="223">
        <f>SUM(T356:T358)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4" t="s">
        <v>158</v>
      </c>
      <c r="AT355" s="225" t="s">
        <v>73</v>
      </c>
      <c r="AU355" s="225" t="s">
        <v>74</v>
      </c>
      <c r="AY355" s="224" t="s">
        <v>157</v>
      </c>
      <c r="BK355" s="226">
        <f>SUM(BK356:BK358)</f>
        <v>0</v>
      </c>
    </row>
    <row r="356" s="2" customFormat="1" ht="16.5" customHeight="1">
      <c r="A356" s="40"/>
      <c r="B356" s="41"/>
      <c r="C356" s="229" t="s">
        <v>1798</v>
      </c>
      <c r="D356" s="229" t="s">
        <v>160</v>
      </c>
      <c r="E356" s="230" t="s">
        <v>1799</v>
      </c>
      <c r="F356" s="231" t="s">
        <v>1800</v>
      </c>
      <c r="G356" s="232" t="s">
        <v>168</v>
      </c>
      <c r="H356" s="233">
        <v>1</v>
      </c>
      <c r="I356" s="234"/>
      <c r="J356" s="235">
        <f>ROUND(I356*H356,2)</f>
        <v>0</v>
      </c>
      <c r="K356" s="236"/>
      <c r="L356" s="46"/>
      <c r="M356" s="237" t="s">
        <v>19</v>
      </c>
      <c r="N356" s="238" t="s">
        <v>45</v>
      </c>
      <c r="O356" s="86"/>
      <c r="P356" s="239">
        <f>O356*H356</f>
        <v>0</v>
      </c>
      <c r="Q356" s="239">
        <v>0</v>
      </c>
      <c r="R356" s="239">
        <f>Q356*H356</f>
        <v>0</v>
      </c>
      <c r="S356" s="239">
        <v>0</v>
      </c>
      <c r="T356" s="240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41" t="s">
        <v>479</v>
      </c>
      <c r="AT356" s="241" t="s">
        <v>160</v>
      </c>
      <c r="AU356" s="241" t="s">
        <v>81</v>
      </c>
      <c r="AY356" s="19" t="s">
        <v>157</v>
      </c>
      <c r="BE356" s="242">
        <f>IF(N356="základní",J356,0)</f>
        <v>0</v>
      </c>
      <c r="BF356" s="242">
        <f>IF(N356="snížená",J356,0)</f>
        <v>0</v>
      </c>
      <c r="BG356" s="242">
        <f>IF(N356="zákl. přenesená",J356,0)</f>
        <v>0</v>
      </c>
      <c r="BH356" s="242">
        <f>IF(N356="sníž. přenesená",J356,0)</f>
        <v>0</v>
      </c>
      <c r="BI356" s="242">
        <f>IF(N356="nulová",J356,0)</f>
        <v>0</v>
      </c>
      <c r="BJ356" s="19" t="s">
        <v>81</v>
      </c>
      <c r="BK356" s="242">
        <f>ROUND(I356*H356,2)</f>
        <v>0</v>
      </c>
      <c r="BL356" s="19" t="s">
        <v>479</v>
      </c>
      <c r="BM356" s="241" t="s">
        <v>1801</v>
      </c>
    </row>
    <row r="357" s="2" customFormat="1" ht="33" customHeight="1">
      <c r="A357" s="40"/>
      <c r="B357" s="41"/>
      <c r="C357" s="280" t="s">
        <v>1802</v>
      </c>
      <c r="D357" s="280" t="s">
        <v>251</v>
      </c>
      <c r="E357" s="281" t="s">
        <v>1803</v>
      </c>
      <c r="F357" s="282" t="s">
        <v>1804</v>
      </c>
      <c r="G357" s="283" t="s">
        <v>168</v>
      </c>
      <c r="H357" s="284">
        <v>1</v>
      </c>
      <c r="I357" s="285"/>
      <c r="J357" s="286">
        <f>ROUND(I357*H357,2)</f>
        <v>0</v>
      </c>
      <c r="K357" s="287"/>
      <c r="L357" s="288"/>
      <c r="M357" s="289" t="s">
        <v>19</v>
      </c>
      <c r="N357" s="290" t="s">
        <v>45</v>
      </c>
      <c r="O357" s="86"/>
      <c r="P357" s="239">
        <f>O357*H357</f>
        <v>0</v>
      </c>
      <c r="Q357" s="239">
        <v>0</v>
      </c>
      <c r="R357" s="239">
        <f>Q357*H357</f>
        <v>0</v>
      </c>
      <c r="S357" s="239">
        <v>0</v>
      </c>
      <c r="T357" s="240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41" t="s">
        <v>643</v>
      </c>
      <c r="AT357" s="241" t="s">
        <v>251</v>
      </c>
      <c r="AU357" s="241" t="s">
        <v>81</v>
      </c>
      <c r="AY357" s="19" t="s">
        <v>157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9" t="s">
        <v>81</v>
      </c>
      <c r="BK357" s="242">
        <f>ROUND(I357*H357,2)</f>
        <v>0</v>
      </c>
      <c r="BL357" s="19" t="s">
        <v>479</v>
      </c>
      <c r="BM357" s="241" t="s">
        <v>1805</v>
      </c>
    </row>
    <row r="358" s="2" customFormat="1" ht="16.5" customHeight="1">
      <c r="A358" s="40"/>
      <c r="B358" s="41"/>
      <c r="C358" s="229" t="s">
        <v>1806</v>
      </c>
      <c r="D358" s="229" t="s">
        <v>160</v>
      </c>
      <c r="E358" s="230" t="s">
        <v>1807</v>
      </c>
      <c r="F358" s="231" t="s">
        <v>1103</v>
      </c>
      <c r="G358" s="232" t="s">
        <v>168</v>
      </c>
      <c r="H358" s="233">
        <v>1</v>
      </c>
      <c r="I358" s="234"/>
      <c r="J358" s="235">
        <f>ROUND(I358*H358,2)</f>
        <v>0</v>
      </c>
      <c r="K358" s="236"/>
      <c r="L358" s="46"/>
      <c r="M358" s="310" t="s">
        <v>19</v>
      </c>
      <c r="N358" s="311" t="s">
        <v>45</v>
      </c>
      <c r="O358" s="304"/>
      <c r="P358" s="308">
        <f>O358*H358</f>
        <v>0</v>
      </c>
      <c r="Q358" s="308">
        <v>0</v>
      </c>
      <c r="R358" s="308">
        <f>Q358*H358</f>
        <v>0</v>
      </c>
      <c r="S358" s="308">
        <v>0</v>
      </c>
      <c r="T358" s="309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41" t="s">
        <v>479</v>
      </c>
      <c r="AT358" s="241" t="s">
        <v>160</v>
      </c>
      <c r="AU358" s="241" t="s">
        <v>81</v>
      </c>
      <c r="AY358" s="19" t="s">
        <v>157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9" t="s">
        <v>81</v>
      </c>
      <c r="BK358" s="242">
        <f>ROUND(I358*H358,2)</f>
        <v>0</v>
      </c>
      <c r="BL358" s="19" t="s">
        <v>479</v>
      </c>
      <c r="BM358" s="241" t="s">
        <v>1808</v>
      </c>
    </row>
    <row r="359" s="2" customFormat="1" ht="6.96" customHeight="1">
      <c r="A359" s="40"/>
      <c r="B359" s="61"/>
      <c r="C359" s="62"/>
      <c r="D359" s="62"/>
      <c r="E359" s="62"/>
      <c r="F359" s="62"/>
      <c r="G359" s="62"/>
      <c r="H359" s="62"/>
      <c r="I359" s="177"/>
      <c r="J359" s="62"/>
      <c r="K359" s="62"/>
      <c r="L359" s="46"/>
      <c r="M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</row>
  </sheetData>
  <sheetProtection sheet="1" autoFilter="0" formatColumns="0" formatRows="0" objects="1" scenarios="1" spinCount="100000" saltValue="9eEi34aTDjpxz9BPZbu3FS1dbruXSVTSmHMtVHjLVUHiiLHekiBgQBHiDIxBhxKGYXNWUFntUUIKolJpg4xViA==" hashValue="wOgytlAwgcJHRw3oSTBuHjqj3XvDROajb6qeIsbkUyPx0AXVVThGjA04ngas54wbW5gzGDJ79KZa7AO53vbfxA==" algorithmName="SHA-512" password="CC35"/>
  <autoFilter ref="C99:K358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117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1809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20. 4. 2020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">
        <v>27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30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51" t="s">
        <v>26</v>
      </c>
      <c r="J20" s="135" t="str">
        <f>IF('Rekapitulace stavby'!AN16="","",'Rekapitulace stavby'!AN16)</f>
        <v/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51" t="s">
        <v>29</v>
      </c>
      <c r="J21" s="135" t="str">
        <f>IF('Rekapitulace stavby'!AN17="","",'Rekapitulace stavby'!AN17)</f>
        <v/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36</v>
      </c>
      <c r="E23" s="40"/>
      <c r="F23" s="40"/>
      <c r="G23" s="40"/>
      <c r="H23" s="40"/>
      <c r="I23" s="151" t="s">
        <v>26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37</v>
      </c>
      <c r="F24" s="40"/>
      <c r="G24" s="40"/>
      <c r="H24" s="40"/>
      <c r="I24" s="151" t="s">
        <v>29</v>
      </c>
      <c r="J24" s="135" t="s">
        <v>19</v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38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40</v>
      </c>
      <c r="E30" s="40"/>
      <c r="F30" s="40"/>
      <c r="G30" s="40"/>
      <c r="H30" s="40"/>
      <c r="I30" s="148"/>
      <c r="J30" s="161">
        <f>ROUND(J91,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42</v>
      </c>
      <c r="G32" s="40"/>
      <c r="H32" s="40"/>
      <c r="I32" s="163" t="s">
        <v>41</v>
      </c>
      <c r="J32" s="162" t="s">
        <v>43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44</v>
      </c>
      <c r="E33" s="146" t="s">
        <v>45</v>
      </c>
      <c r="F33" s="165">
        <f>ROUND((SUM(BE91:BE233)),  2)</f>
        <v>0</v>
      </c>
      <c r="G33" s="40"/>
      <c r="H33" s="40"/>
      <c r="I33" s="166">
        <v>0.20999999999999999</v>
      </c>
      <c r="J33" s="165">
        <f>ROUND(((SUM(BE91:BE233))*I33),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46</v>
      </c>
      <c r="F34" s="165">
        <f>ROUND((SUM(BF91:BF233)),  2)</f>
        <v>0</v>
      </c>
      <c r="G34" s="40"/>
      <c r="H34" s="40"/>
      <c r="I34" s="166">
        <v>0.14999999999999999</v>
      </c>
      <c r="J34" s="165">
        <f>ROUND(((SUM(BF91:BF233))*I34),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47</v>
      </c>
      <c r="F35" s="165">
        <f>ROUND((SUM(BG91:BG233)),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48</v>
      </c>
      <c r="F36" s="165">
        <f>ROUND((SUM(BH91:BH233)),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5">
        <f>ROUND((SUM(BI91:BI233)),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50</v>
      </c>
      <c r="E39" s="169"/>
      <c r="F39" s="169"/>
      <c r="G39" s="170" t="s">
        <v>51</v>
      </c>
      <c r="H39" s="171" t="s">
        <v>52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Zbečno ON - oprava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SO.03 - Oprava býv. vodárny a bourání WC čp.61 (6000388326)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Zbečno</v>
      </c>
      <c r="G52" s="42"/>
      <c r="H52" s="42"/>
      <c r="I52" s="151" t="s">
        <v>23</v>
      </c>
      <c r="J52" s="74" t="str">
        <f>IF(J12="","",J12)</f>
        <v>20. 4. 2020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51" t="s">
        <v>33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51" t="s">
        <v>36</v>
      </c>
      <c r="J55" s="38" t="str">
        <f>E24</f>
        <v>L. Malý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122</v>
      </c>
      <c r="D57" s="183"/>
      <c r="E57" s="183"/>
      <c r="F57" s="183"/>
      <c r="G57" s="183"/>
      <c r="H57" s="183"/>
      <c r="I57" s="184"/>
      <c r="J57" s="185" t="s">
        <v>123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72</v>
      </c>
      <c r="D59" s="42"/>
      <c r="E59" s="42"/>
      <c r="F59" s="42"/>
      <c r="G59" s="42"/>
      <c r="H59" s="42"/>
      <c r="I59" s="148"/>
      <c r="J59" s="104">
        <f>J91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87"/>
      <c r="C60" s="188"/>
      <c r="D60" s="189" t="s">
        <v>125</v>
      </c>
      <c r="E60" s="190"/>
      <c r="F60" s="190"/>
      <c r="G60" s="190"/>
      <c r="H60" s="190"/>
      <c r="I60" s="191"/>
      <c r="J60" s="192">
        <f>J92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1810</v>
      </c>
      <c r="E61" s="196"/>
      <c r="F61" s="196"/>
      <c r="G61" s="196"/>
      <c r="H61" s="196"/>
      <c r="I61" s="197"/>
      <c r="J61" s="198">
        <f>J93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126</v>
      </c>
      <c r="E62" s="196"/>
      <c r="F62" s="196"/>
      <c r="G62" s="196"/>
      <c r="H62" s="196"/>
      <c r="I62" s="197"/>
      <c r="J62" s="198">
        <f>J112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4"/>
      <c r="C63" s="127"/>
      <c r="D63" s="195" t="s">
        <v>127</v>
      </c>
      <c r="E63" s="196"/>
      <c r="F63" s="196"/>
      <c r="G63" s="196"/>
      <c r="H63" s="196"/>
      <c r="I63" s="197"/>
      <c r="J63" s="198">
        <f>J114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4"/>
      <c r="C64" s="127"/>
      <c r="D64" s="195" t="s">
        <v>128</v>
      </c>
      <c r="E64" s="196"/>
      <c r="F64" s="196"/>
      <c r="G64" s="196"/>
      <c r="H64" s="196"/>
      <c r="I64" s="197"/>
      <c r="J64" s="198">
        <f>J122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4"/>
      <c r="C65" s="127"/>
      <c r="D65" s="195" t="s">
        <v>1811</v>
      </c>
      <c r="E65" s="196"/>
      <c r="F65" s="196"/>
      <c r="G65" s="196"/>
      <c r="H65" s="196"/>
      <c r="I65" s="197"/>
      <c r="J65" s="198">
        <f>J124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130</v>
      </c>
      <c r="E66" s="196"/>
      <c r="F66" s="196"/>
      <c r="G66" s="196"/>
      <c r="H66" s="196"/>
      <c r="I66" s="197"/>
      <c r="J66" s="198">
        <f>J146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7"/>
      <c r="C67" s="188"/>
      <c r="D67" s="189" t="s">
        <v>132</v>
      </c>
      <c r="E67" s="190"/>
      <c r="F67" s="190"/>
      <c r="G67" s="190"/>
      <c r="H67" s="190"/>
      <c r="I67" s="191"/>
      <c r="J67" s="192">
        <f>J157</f>
        <v>0</v>
      </c>
      <c r="K67" s="188"/>
      <c r="L67" s="19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94"/>
      <c r="C68" s="127"/>
      <c r="D68" s="195" t="s">
        <v>656</v>
      </c>
      <c r="E68" s="196"/>
      <c r="F68" s="196"/>
      <c r="G68" s="196"/>
      <c r="H68" s="196"/>
      <c r="I68" s="197"/>
      <c r="J68" s="198">
        <f>J158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136</v>
      </c>
      <c r="E69" s="196"/>
      <c r="F69" s="196"/>
      <c r="G69" s="196"/>
      <c r="H69" s="196"/>
      <c r="I69" s="197"/>
      <c r="J69" s="198">
        <f>J184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657</v>
      </c>
      <c r="E70" s="196"/>
      <c r="F70" s="196"/>
      <c r="G70" s="196"/>
      <c r="H70" s="196"/>
      <c r="I70" s="197"/>
      <c r="J70" s="198">
        <f>J204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658</v>
      </c>
      <c r="E71" s="196"/>
      <c r="F71" s="196"/>
      <c r="G71" s="196"/>
      <c r="H71" s="196"/>
      <c r="I71" s="197"/>
      <c r="J71" s="198">
        <f>J221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177"/>
      <c r="J73" s="62"/>
      <c r="K73" s="6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180"/>
      <c r="J77" s="64"/>
      <c r="K77" s="64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142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81" t="str">
        <f>E7</f>
        <v>Zbečno ON - oprava</v>
      </c>
      <c r="F81" s="34"/>
      <c r="G81" s="34"/>
      <c r="H81" s="34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117</v>
      </c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SO.03 - Oprava býv. vodárny a bourání WC čp.61 (6000388326)</v>
      </c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Zbečno</v>
      </c>
      <c r="G85" s="42"/>
      <c r="H85" s="42"/>
      <c r="I85" s="151" t="s">
        <v>23</v>
      </c>
      <c r="J85" s="74" t="str">
        <f>IF(J12="","",J12)</f>
        <v>20. 4. 2020</v>
      </c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Správa železnic, státní organizace</v>
      </c>
      <c r="G87" s="42"/>
      <c r="H87" s="42"/>
      <c r="I87" s="151" t="s">
        <v>33</v>
      </c>
      <c r="J87" s="38" t="str">
        <f>E21</f>
        <v xml:space="preserve"> </v>
      </c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IF(E18="","",E18)</f>
        <v>Vyplň údaj</v>
      </c>
      <c r="G88" s="42"/>
      <c r="H88" s="42"/>
      <c r="I88" s="151" t="s">
        <v>36</v>
      </c>
      <c r="J88" s="38" t="str">
        <f>E24</f>
        <v>L. Malý</v>
      </c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148"/>
      <c r="J89" s="42"/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200"/>
      <c r="B90" s="201"/>
      <c r="C90" s="202" t="s">
        <v>143</v>
      </c>
      <c r="D90" s="203" t="s">
        <v>59</v>
      </c>
      <c r="E90" s="203" t="s">
        <v>55</v>
      </c>
      <c r="F90" s="203" t="s">
        <v>56</v>
      </c>
      <c r="G90" s="203" t="s">
        <v>144</v>
      </c>
      <c r="H90" s="203" t="s">
        <v>145</v>
      </c>
      <c r="I90" s="204" t="s">
        <v>146</v>
      </c>
      <c r="J90" s="205" t="s">
        <v>123</v>
      </c>
      <c r="K90" s="206" t="s">
        <v>147</v>
      </c>
      <c r="L90" s="207"/>
      <c r="M90" s="94" t="s">
        <v>19</v>
      </c>
      <c r="N90" s="95" t="s">
        <v>44</v>
      </c>
      <c r="O90" s="95" t="s">
        <v>148</v>
      </c>
      <c r="P90" s="95" t="s">
        <v>149</v>
      </c>
      <c r="Q90" s="95" t="s">
        <v>150</v>
      </c>
      <c r="R90" s="95" t="s">
        <v>151</v>
      </c>
      <c r="S90" s="95" t="s">
        <v>152</v>
      </c>
      <c r="T90" s="96" t="s">
        <v>153</v>
      </c>
      <c r="U90" s="200"/>
      <c r="V90" s="200"/>
      <c r="W90" s="200"/>
      <c r="X90" s="200"/>
      <c r="Y90" s="200"/>
      <c r="Z90" s="200"/>
      <c r="AA90" s="200"/>
      <c r="AB90" s="200"/>
      <c r="AC90" s="200"/>
      <c r="AD90" s="200"/>
      <c r="AE90" s="200"/>
    </row>
    <row r="91" s="2" customFormat="1" ht="22.8" customHeight="1">
      <c r="A91" s="40"/>
      <c r="B91" s="41"/>
      <c r="C91" s="101" t="s">
        <v>154</v>
      </c>
      <c r="D91" s="42"/>
      <c r="E91" s="42"/>
      <c r="F91" s="42"/>
      <c r="G91" s="42"/>
      <c r="H91" s="42"/>
      <c r="I91" s="148"/>
      <c r="J91" s="208">
        <f>BK91</f>
        <v>0</v>
      </c>
      <c r="K91" s="42"/>
      <c r="L91" s="46"/>
      <c r="M91" s="97"/>
      <c r="N91" s="209"/>
      <c r="O91" s="98"/>
      <c r="P91" s="210">
        <f>P92+P157</f>
        <v>0</v>
      </c>
      <c r="Q91" s="98"/>
      <c r="R91" s="210">
        <f>R92+R157</f>
        <v>28.993572999999998</v>
      </c>
      <c r="S91" s="98"/>
      <c r="T91" s="211">
        <f>T92+T157</f>
        <v>42.890457999999995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73</v>
      </c>
      <c r="AU91" s="19" t="s">
        <v>124</v>
      </c>
      <c r="BK91" s="212">
        <f>BK92+BK157</f>
        <v>0</v>
      </c>
    </row>
    <row r="92" s="12" customFormat="1" ht="25.92" customHeight="1">
      <c r="A92" s="12"/>
      <c r="B92" s="213"/>
      <c r="C92" s="214"/>
      <c r="D92" s="215" t="s">
        <v>73</v>
      </c>
      <c r="E92" s="216" t="s">
        <v>155</v>
      </c>
      <c r="F92" s="216" t="s">
        <v>156</v>
      </c>
      <c r="G92" s="214"/>
      <c r="H92" s="214"/>
      <c r="I92" s="217"/>
      <c r="J92" s="218">
        <f>BK92</f>
        <v>0</v>
      </c>
      <c r="K92" s="214"/>
      <c r="L92" s="219"/>
      <c r="M92" s="220"/>
      <c r="N92" s="221"/>
      <c r="O92" s="221"/>
      <c r="P92" s="222">
        <f>P93+P112+P114+P122+P124+P146</f>
        <v>0</v>
      </c>
      <c r="Q92" s="221"/>
      <c r="R92" s="222">
        <f>R93+R112+R114+R122+R124+R146</f>
        <v>28.862964999999999</v>
      </c>
      <c r="S92" s="221"/>
      <c r="T92" s="223">
        <f>T93+T112+T114+T122+T124+T146</f>
        <v>37.489767999999998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4" t="s">
        <v>81</v>
      </c>
      <c r="AT92" s="225" t="s">
        <v>73</v>
      </c>
      <c r="AU92" s="225" t="s">
        <v>74</v>
      </c>
      <c r="AY92" s="224" t="s">
        <v>157</v>
      </c>
      <c r="BK92" s="226">
        <f>BK93+BK112+BK114+BK122+BK124+BK146</f>
        <v>0</v>
      </c>
    </row>
    <row r="93" s="12" customFormat="1" ht="22.8" customHeight="1">
      <c r="A93" s="12"/>
      <c r="B93" s="213"/>
      <c r="C93" s="214"/>
      <c r="D93" s="215" t="s">
        <v>73</v>
      </c>
      <c r="E93" s="227" t="s">
        <v>81</v>
      </c>
      <c r="F93" s="227" t="s">
        <v>1812</v>
      </c>
      <c r="G93" s="214"/>
      <c r="H93" s="214"/>
      <c r="I93" s="217"/>
      <c r="J93" s="228">
        <f>BK93</f>
        <v>0</v>
      </c>
      <c r="K93" s="214"/>
      <c r="L93" s="219"/>
      <c r="M93" s="220"/>
      <c r="N93" s="221"/>
      <c r="O93" s="221"/>
      <c r="P93" s="222">
        <f>SUM(P94:P111)</f>
        <v>0</v>
      </c>
      <c r="Q93" s="221"/>
      <c r="R93" s="222">
        <f>SUM(R94:R111)</f>
        <v>19.092476999999999</v>
      </c>
      <c r="S93" s="221"/>
      <c r="T93" s="223">
        <f>SUM(T94:T111)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4" t="s">
        <v>81</v>
      </c>
      <c r="AT93" s="225" t="s">
        <v>73</v>
      </c>
      <c r="AU93" s="225" t="s">
        <v>81</v>
      </c>
      <c r="AY93" s="224" t="s">
        <v>157</v>
      </c>
      <c r="BK93" s="226">
        <f>SUM(BK94:BK111)</f>
        <v>0</v>
      </c>
    </row>
    <row r="94" s="2" customFormat="1" ht="33" customHeight="1">
      <c r="A94" s="40"/>
      <c r="B94" s="41"/>
      <c r="C94" s="229" t="s">
        <v>81</v>
      </c>
      <c r="D94" s="229" t="s">
        <v>160</v>
      </c>
      <c r="E94" s="230" t="s">
        <v>1813</v>
      </c>
      <c r="F94" s="231" t="s">
        <v>1814</v>
      </c>
      <c r="G94" s="232" t="s">
        <v>163</v>
      </c>
      <c r="H94" s="233">
        <v>9.5459999999999994</v>
      </c>
      <c r="I94" s="234"/>
      <c r="J94" s="235">
        <f>ROUND(I94*H94,2)</f>
        <v>0</v>
      </c>
      <c r="K94" s="236"/>
      <c r="L94" s="46"/>
      <c r="M94" s="237" t="s">
        <v>19</v>
      </c>
      <c r="N94" s="238" t="s">
        <v>45</v>
      </c>
      <c r="O94" s="86"/>
      <c r="P94" s="239">
        <f>O94*H94</f>
        <v>0</v>
      </c>
      <c r="Q94" s="239">
        <v>0</v>
      </c>
      <c r="R94" s="239">
        <f>Q94*H94</f>
        <v>0</v>
      </c>
      <c r="S94" s="239">
        <v>0</v>
      </c>
      <c r="T94" s="24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1" t="s">
        <v>164</v>
      </c>
      <c r="AT94" s="241" t="s">
        <v>160</v>
      </c>
      <c r="AU94" s="241" t="s">
        <v>83</v>
      </c>
      <c r="AY94" s="19" t="s">
        <v>157</v>
      </c>
      <c r="BE94" s="242">
        <f>IF(N94="základní",J94,0)</f>
        <v>0</v>
      </c>
      <c r="BF94" s="242">
        <f>IF(N94="snížená",J94,0)</f>
        <v>0</v>
      </c>
      <c r="BG94" s="242">
        <f>IF(N94="zákl. přenesená",J94,0)</f>
        <v>0</v>
      </c>
      <c r="BH94" s="242">
        <f>IF(N94="sníž. přenesená",J94,0)</f>
        <v>0</v>
      </c>
      <c r="BI94" s="242">
        <f>IF(N94="nulová",J94,0)</f>
        <v>0</v>
      </c>
      <c r="BJ94" s="19" t="s">
        <v>81</v>
      </c>
      <c r="BK94" s="242">
        <f>ROUND(I94*H94,2)</f>
        <v>0</v>
      </c>
      <c r="BL94" s="19" t="s">
        <v>164</v>
      </c>
      <c r="BM94" s="241" t="s">
        <v>1815</v>
      </c>
    </row>
    <row r="95" s="13" customFormat="1">
      <c r="A95" s="13"/>
      <c r="B95" s="247"/>
      <c r="C95" s="248"/>
      <c r="D95" s="243" t="s">
        <v>176</v>
      </c>
      <c r="E95" s="249" t="s">
        <v>19</v>
      </c>
      <c r="F95" s="250" t="s">
        <v>1816</v>
      </c>
      <c r="G95" s="248"/>
      <c r="H95" s="251">
        <v>9.5459999999999994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7" t="s">
        <v>176</v>
      </c>
      <c r="AU95" s="257" t="s">
        <v>83</v>
      </c>
      <c r="AV95" s="13" t="s">
        <v>83</v>
      </c>
      <c r="AW95" s="13" t="s">
        <v>35</v>
      </c>
      <c r="AX95" s="13" t="s">
        <v>81</v>
      </c>
      <c r="AY95" s="257" t="s">
        <v>157</v>
      </c>
    </row>
    <row r="96" s="2" customFormat="1" ht="44.25" customHeight="1">
      <c r="A96" s="40"/>
      <c r="B96" s="41"/>
      <c r="C96" s="229" t="s">
        <v>83</v>
      </c>
      <c r="D96" s="229" t="s">
        <v>160</v>
      </c>
      <c r="E96" s="230" t="s">
        <v>1817</v>
      </c>
      <c r="F96" s="231" t="s">
        <v>1818</v>
      </c>
      <c r="G96" s="232" t="s">
        <v>163</v>
      </c>
      <c r="H96" s="233">
        <v>9.5459999999999994</v>
      </c>
      <c r="I96" s="234"/>
      <c r="J96" s="235">
        <f>ROUND(I96*H96,2)</f>
        <v>0</v>
      </c>
      <c r="K96" s="236"/>
      <c r="L96" s="46"/>
      <c r="M96" s="237" t="s">
        <v>19</v>
      </c>
      <c r="N96" s="238" t="s">
        <v>45</v>
      </c>
      <c r="O96" s="86"/>
      <c r="P96" s="239">
        <f>O96*H96</f>
        <v>0</v>
      </c>
      <c r="Q96" s="239">
        <v>0</v>
      </c>
      <c r="R96" s="239">
        <f>Q96*H96</f>
        <v>0</v>
      </c>
      <c r="S96" s="239">
        <v>0</v>
      </c>
      <c r="T96" s="24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1" t="s">
        <v>164</v>
      </c>
      <c r="AT96" s="241" t="s">
        <v>160</v>
      </c>
      <c r="AU96" s="241" t="s">
        <v>83</v>
      </c>
      <c r="AY96" s="19" t="s">
        <v>157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19" t="s">
        <v>81</v>
      </c>
      <c r="BK96" s="242">
        <f>ROUND(I96*H96,2)</f>
        <v>0</v>
      </c>
      <c r="BL96" s="19" t="s">
        <v>164</v>
      </c>
      <c r="BM96" s="241" t="s">
        <v>1819</v>
      </c>
    </row>
    <row r="97" s="2" customFormat="1" ht="16.5" customHeight="1">
      <c r="A97" s="40"/>
      <c r="B97" s="41"/>
      <c r="C97" s="229" t="s">
        <v>158</v>
      </c>
      <c r="D97" s="229" t="s">
        <v>160</v>
      </c>
      <c r="E97" s="230" t="s">
        <v>1820</v>
      </c>
      <c r="F97" s="231" t="s">
        <v>1821</v>
      </c>
      <c r="G97" s="232" t="s">
        <v>163</v>
      </c>
      <c r="H97" s="233">
        <v>9.5459999999999994</v>
      </c>
      <c r="I97" s="234"/>
      <c r="J97" s="235">
        <f>ROUND(I97*H97,2)</f>
        <v>0</v>
      </c>
      <c r="K97" s="236"/>
      <c r="L97" s="46"/>
      <c r="M97" s="237" t="s">
        <v>19</v>
      </c>
      <c r="N97" s="238" t="s">
        <v>45</v>
      </c>
      <c r="O97" s="86"/>
      <c r="P97" s="239">
        <f>O97*H97</f>
        <v>0</v>
      </c>
      <c r="Q97" s="239">
        <v>0</v>
      </c>
      <c r="R97" s="239">
        <f>Q97*H97</f>
        <v>0</v>
      </c>
      <c r="S97" s="239">
        <v>0</v>
      </c>
      <c r="T97" s="24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1" t="s">
        <v>164</v>
      </c>
      <c r="AT97" s="241" t="s">
        <v>160</v>
      </c>
      <c r="AU97" s="241" t="s">
        <v>83</v>
      </c>
      <c r="AY97" s="19" t="s">
        <v>157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19" t="s">
        <v>81</v>
      </c>
      <c r="BK97" s="242">
        <f>ROUND(I97*H97,2)</f>
        <v>0</v>
      </c>
      <c r="BL97" s="19" t="s">
        <v>164</v>
      </c>
      <c r="BM97" s="241" t="s">
        <v>1822</v>
      </c>
    </row>
    <row r="98" s="2" customFormat="1" ht="33" customHeight="1">
      <c r="A98" s="40"/>
      <c r="B98" s="41"/>
      <c r="C98" s="229" t="s">
        <v>164</v>
      </c>
      <c r="D98" s="229" t="s">
        <v>160</v>
      </c>
      <c r="E98" s="230" t="s">
        <v>1823</v>
      </c>
      <c r="F98" s="231" t="s">
        <v>1824</v>
      </c>
      <c r="G98" s="232" t="s">
        <v>362</v>
      </c>
      <c r="H98" s="233">
        <v>17.183</v>
      </c>
      <c r="I98" s="234"/>
      <c r="J98" s="235">
        <f>ROUND(I98*H98,2)</f>
        <v>0</v>
      </c>
      <c r="K98" s="236"/>
      <c r="L98" s="46"/>
      <c r="M98" s="237" t="s">
        <v>19</v>
      </c>
      <c r="N98" s="238" t="s">
        <v>45</v>
      </c>
      <c r="O98" s="86"/>
      <c r="P98" s="239">
        <f>O98*H98</f>
        <v>0</v>
      </c>
      <c r="Q98" s="239">
        <v>0</v>
      </c>
      <c r="R98" s="239">
        <f>Q98*H98</f>
        <v>0</v>
      </c>
      <c r="S98" s="239">
        <v>0</v>
      </c>
      <c r="T98" s="24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1" t="s">
        <v>164</v>
      </c>
      <c r="AT98" s="241" t="s">
        <v>160</v>
      </c>
      <c r="AU98" s="241" t="s">
        <v>83</v>
      </c>
      <c r="AY98" s="19" t="s">
        <v>157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81</v>
      </c>
      <c r="BK98" s="242">
        <f>ROUND(I98*H98,2)</f>
        <v>0</v>
      </c>
      <c r="BL98" s="19" t="s">
        <v>164</v>
      </c>
      <c r="BM98" s="241" t="s">
        <v>1825</v>
      </c>
    </row>
    <row r="99" s="13" customFormat="1">
      <c r="A99" s="13"/>
      <c r="B99" s="247"/>
      <c r="C99" s="248"/>
      <c r="D99" s="243" t="s">
        <v>176</v>
      </c>
      <c r="E99" s="248"/>
      <c r="F99" s="250" t="s">
        <v>1826</v>
      </c>
      <c r="G99" s="248"/>
      <c r="H99" s="251">
        <v>17.183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7" t="s">
        <v>176</v>
      </c>
      <c r="AU99" s="257" t="s">
        <v>83</v>
      </c>
      <c r="AV99" s="13" t="s">
        <v>83</v>
      </c>
      <c r="AW99" s="13" t="s">
        <v>4</v>
      </c>
      <c r="AX99" s="13" t="s">
        <v>81</v>
      </c>
      <c r="AY99" s="257" t="s">
        <v>157</v>
      </c>
    </row>
    <row r="100" s="2" customFormat="1" ht="33" customHeight="1">
      <c r="A100" s="40"/>
      <c r="B100" s="41"/>
      <c r="C100" s="229" t="s">
        <v>187</v>
      </c>
      <c r="D100" s="229" t="s">
        <v>160</v>
      </c>
      <c r="E100" s="230" t="s">
        <v>1827</v>
      </c>
      <c r="F100" s="231" t="s">
        <v>1828</v>
      </c>
      <c r="G100" s="232" t="s">
        <v>163</v>
      </c>
      <c r="H100" s="233">
        <v>6.3639999999999999</v>
      </c>
      <c r="I100" s="234"/>
      <c r="J100" s="235">
        <f>ROUND(I100*H100,2)</f>
        <v>0</v>
      </c>
      <c r="K100" s="236"/>
      <c r="L100" s="46"/>
      <c r="M100" s="237" t="s">
        <v>19</v>
      </c>
      <c r="N100" s="238" t="s">
        <v>45</v>
      </c>
      <c r="O100" s="86"/>
      <c r="P100" s="239">
        <f>O100*H100</f>
        <v>0</v>
      </c>
      <c r="Q100" s="239">
        <v>0</v>
      </c>
      <c r="R100" s="239">
        <f>Q100*H100</f>
        <v>0</v>
      </c>
      <c r="S100" s="239">
        <v>0</v>
      </c>
      <c r="T100" s="24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1" t="s">
        <v>164</v>
      </c>
      <c r="AT100" s="241" t="s">
        <v>160</v>
      </c>
      <c r="AU100" s="241" t="s">
        <v>83</v>
      </c>
      <c r="AY100" s="19" t="s">
        <v>157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9" t="s">
        <v>81</v>
      </c>
      <c r="BK100" s="242">
        <f>ROUND(I100*H100,2)</f>
        <v>0</v>
      </c>
      <c r="BL100" s="19" t="s">
        <v>164</v>
      </c>
      <c r="BM100" s="241" t="s">
        <v>1829</v>
      </c>
    </row>
    <row r="101" s="13" customFormat="1">
      <c r="A101" s="13"/>
      <c r="B101" s="247"/>
      <c r="C101" s="248"/>
      <c r="D101" s="243" t="s">
        <v>176</v>
      </c>
      <c r="E101" s="249" t="s">
        <v>19</v>
      </c>
      <c r="F101" s="250" t="s">
        <v>1830</v>
      </c>
      <c r="G101" s="248"/>
      <c r="H101" s="251">
        <v>6.3639999999999999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7" t="s">
        <v>176</v>
      </c>
      <c r="AU101" s="257" t="s">
        <v>83</v>
      </c>
      <c r="AV101" s="13" t="s">
        <v>83</v>
      </c>
      <c r="AW101" s="13" t="s">
        <v>35</v>
      </c>
      <c r="AX101" s="13" t="s">
        <v>81</v>
      </c>
      <c r="AY101" s="257" t="s">
        <v>157</v>
      </c>
    </row>
    <row r="102" s="2" customFormat="1" ht="33" customHeight="1">
      <c r="A102" s="40"/>
      <c r="B102" s="41"/>
      <c r="C102" s="229" t="s">
        <v>185</v>
      </c>
      <c r="D102" s="229" t="s">
        <v>160</v>
      </c>
      <c r="E102" s="230" t="s">
        <v>1831</v>
      </c>
      <c r="F102" s="231" t="s">
        <v>1832</v>
      </c>
      <c r="G102" s="232" t="s">
        <v>174</v>
      </c>
      <c r="H102" s="233">
        <v>31.82</v>
      </c>
      <c r="I102" s="234"/>
      <c r="J102" s="235">
        <f>ROUND(I102*H102,2)</f>
        <v>0</v>
      </c>
      <c r="K102" s="236"/>
      <c r="L102" s="46"/>
      <c r="M102" s="237" t="s">
        <v>19</v>
      </c>
      <c r="N102" s="238" t="s">
        <v>45</v>
      </c>
      <c r="O102" s="86"/>
      <c r="P102" s="239">
        <f>O102*H102</f>
        <v>0</v>
      </c>
      <c r="Q102" s="239">
        <v>0</v>
      </c>
      <c r="R102" s="239">
        <f>Q102*H102</f>
        <v>0</v>
      </c>
      <c r="S102" s="239">
        <v>0</v>
      </c>
      <c r="T102" s="24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1" t="s">
        <v>164</v>
      </c>
      <c r="AT102" s="241" t="s">
        <v>160</v>
      </c>
      <c r="AU102" s="241" t="s">
        <v>83</v>
      </c>
      <c r="AY102" s="19" t="s">
        <v>157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9" t="s">
        <v>81</v>
      </c>
      <c r="BK102" s="242">
        <f>ROUND(I102*H102,2)</f>
        <v>0</v>
      </c>
      <c r="BL102" s="19" t="s">
        <v>164</v>
      </c>
      <c r="BM102" s="241" t="s">
        <v>1833</v>
      </c>
    </row>
    <row r="103" s="13" customFormat="1">
      <c r="A103" s="13"/>
      <c r="B103" s="247"/>
      <c r="C103" s="248"/>
      <c r="D103" s="243" t="s">
        <v>176</v>
      </c>
      <c r="E103" s="249" t="s">
        <v>19</v>
      </c>
      <c r="F103" s="250" t="s">
        <v>1834</v>
      </c>
      <c r="G103" s="248"/>
      <c r="H103" s="251">
        <v>31.82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7" t="s">
        <v>176</v>
      </c>
      <c r="AU103" s="257" t="s">
        <v>83</v>
      </c>
      <c r="AV103" s="13" t="s">
        <v>83</v>
      </c>
      <c r="AW103" s="13" t="s">
        <v>35</v>
      </c>
      <c r="AX103" s="13" t="s">
        <v>81</v>
      </c>
      <c r="AY103" s="257" t="s">
        <v>157</v>
      </c>
    </row>
    <row r="104" s="2" customFormat="1" ht="16.5" customHeight="1">
      <c r="A104" s="40"/>
      <c r="B104" s="41"/>
      <c r="C104" s="280" t="s">
        <v>201</v>
      </c>
      <c r="D104" s="280" t="s">
        <v>251</v>
      </c>
      <c r="E104" s="281" t="s">
        <v>1835</v>
      </c>
      <c r="F104" s="282" t="s">
        <v>1836</v>
      </c>
      <c r="G104" s="283" t="s">
        <v>362</v>
      </c>
      <c r="H104" s="284">
        <v>19.091999999999999</v>
      </c>
      <c r="I104" s="285"/>
      <c r="J104" s="286">
        <f>ROUND(I104*H104,2)</f>
        <v>0</v>
      </c>
      <c r="K104" s="287"/>
      <c r="L104" s="288"/>
      <c r="M104" s="289" t="s">
        <v>19</v>
      </c>
      <c r="N104" s="290" t="s">
        <v>45</v>
      </c>
      <c r="O104" s="86"/>
      <c r="P104" s="239">
        <f>O104*H104</f>
        <v>0</v>
      </c>
      <c r="Q104" s="239">
        <v>1</v>
      </c>
      <c r="R104" s="239">
        <f>Q104*H104</f>
        <v>19.091999999999999</v>
      </c>
      <c r="S104" s="239">
        <v>0</v>
      </c>
      <c r="T104" s="24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1" t="s">
        <v>208</v>
      </c>
      <c r="AT104" s="241" t="s">
        <v>251</v>
      </c>
      <c r="AU104" s="241" t="s">
        <v>83</v>
      </c>
      <c r="AY104" s="19" t="s">
        <v>157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81</v>
      </c>
      <c r="BK104" s="242">
        <f>ROUND(I104*H104,2)</f>
        <v>0</v>
      </c>
      <c r="BL104" s="19" t="s">
        <v>164</v>
      </c>
      <c r="BM104" s="241" t="s">
        <v>1837</v>
      </c>
    </row>
    <row r="105" s="13" customFormat="1">
      <c r="A105" s="13"/>
      <c r="B105" s="247"/>
      <c r="C105" s="248"/>
      <c r="D105" s="243" t="s">
        <v>176</v>
      </c>
      <c r="E105" s="249" t="s">
        <v>19</v>
      </c>
      <c r="F105" s="250" t="s">
        <v>1838</v>
      </c>
      <c r="G105" s="248"/>
      <c r="H105" s="251">
        <v>12.728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7" t="s">
        <v>176</v>
      </c>
      <c r="AU105" s="257" t="s">
        <v>83</v>
      </c>
      <c r="AV105" s="13" t="s">
        <v>83</v>
      </c>
      <c r="AW105" s="13" t="s">
        <v>35</v>
      </c>
      <c r="AX105" s="13" t="s">
        <v>81</v>
      </c>
      <c r="AY105" s="257" t="s">
        <v>157</v>
      </c>
    </row>
    <row r="106" s="13" customFormat="1">
      <c r="A106" s="13"/>
      <c r="B106" s="247"/>
      <c r="C106" s="248"/>
      <c r="D106" s="243" t="s">
        <v>176</v>
      </c>
      <c r="E106" s="248"/>
      <c r="F106" s="250" t="s">
        <v>1839</v>
      </c>
      <c r="G106" s="248"/>
      <c r="H106" s="251">
        <v>19.091999999999999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7" t="s">
        <v>176</v>
      </c>
      <c r="AU106" s="257" t="s">
        <v>83</v>
      </c>
      <c r="AV106" s="13" t="s">
        <v>83</v>
      </c>
      <c r="AW106" s="13" t="s">
        <v>4</v>
      </c>
      <c r="AX106" s="13" t="s">
        <v>81</v>
      </c>
      <c r="AY106" s="257" t="s">
        <v>157</v>
      </c>
    </row>
    <row r="107" s="2" customFormat="1" ht="33" customHeight="1">
      <c r="A107" s="40"/>
      <c r="B107" s="41"/>
      <c r="C107" s="229" t="s">
        <v>208</v>
      </c>
      <c r="D107" s="229" t="s">
        <v>160</v>
      </c>
      <c r="E107" s="230" t="s">
        <v>1840</v>
      </c>
      <c r="F107" s="231" t="s">
        <v>1841</v>
      </c>
      <c r="G107" s="232" t="s">
        <v>174</v>
      </c>
      <c r="H107" s="233">
        <v>31.82</v>
      </c>
      <c r="I107" s="234"/>
      <c r="J107" s="235">
        <f>ROUND(I107*H107,2)</f>
        <v>0</v>
      </c>
      <c r="K107" s="236"/>
      <c r="L107" s="46"/>
      <c r="M107" s="237" t="s">
        <v>19</v>
      </c>
      <c r="N107" s="238" t="s">
        <v>45</v>
      </c>
      <c r="O107" s="86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164</v>
      </c>
      <c r="AT107" s="241" t="s">
        <v>160</v>
      </c>
      <c r="AU107" s="241" t="s">
        <v>83</v>
      </c>
      <c r="AY107" s="19" t="s">
        <v>157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81</v>
      </c>
      <c r="BK107" s="242">
        <f>ROUND(I107*H107,2)</f>
        <v>0</v>
      </c>
      <c r="BL107" s="19" t="s">
        <v>164</v>
      </c>
      <c r="BM107" s="241" t="s">
        <v>1842</v>
      </c>
    </row>
    <row r="108" s="13" customFormat="1">
      <c r="A108" s="13"/>
      <c r="B108" s="247"/>
      <c r="C108" s="248"/>
      <c r="D108" s="243" t="s">
        <v>176</v>
      </c>
      <c r="E108" s="249" t="s">
        <v>19</v>
      </c>
      <c r="F108" s="250" t="s">
        <v>1843</v>
      </c>
      <c r="G108" s="248"/>
      <c r="H108" s="251">
        <v>31.82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7" t="s">
        <v>176</v>
      </c>
      <c r="AU108" s="257" t="s">
        <v>83</v>
      </c>
      <c r="AV108" s="13" t="s">
        <v>83</v>
      </c>
      <c r="AW108" s="13" t="s">
        <v>35</v>
      </c>
      <c r="AX108" s="13" t="s">
        <v>81</v>
      </c>
      <c r="AY108" s="257" t="s">
        <v>157</v>
      </c>
    </row>
    <row r="109" s="2" customFormat="1" ht="16.5" customHeight="1">
      <c r="A109" s="40"/>
      <c r="B109" s="41"/>
      <c r="C109" s="280" t="s">
        <v>212</v>
      </c>
      <c r="D109" s="280" t="s">
        <v>251</v>
      </c>
      <c r="E109" s="281" t="s">
        <v>1844</v>
      </c>
      <c r="F109" s="282" t="s">
        <v>1845</v>
      </c>
      <c r="G109" s="283" t="s">
        <v>572</v>
      </c>
      <c r="H109" s="284">
        <v>0.47699999999999998</v>
      </c>
      <c r="I109" s="285"/>
      <c r="J109" s="286">
        <f>ROUND(I109*H109,2)</f>
        <v>0</v>
      </c>
      <c r="K109" s="287"/>
      <c r="L109" s="288"/>
      <c r="M109" s="289" t="s">
        <v>19</v>
      </c>
      <c r="N109" s="290" t="s">
        <v>45</v>
      </c>
      <c r="O109" s="86"/>
      <c r="P109" s="239">
        <f>O109*H109</f>
        <v>0</v>
      </c>
      <c r="Q109" s="239">
        <v>0.001</v>
      </c>
      <c r="R109" s="239">
        <f>Q109*H109</f>
        <v>0.00047699999999999999</v>
      </c>
      <c r="S109" s="239">
        <v>0</v>
      </c>
      <c r="T109" s="24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1" t="s">
        <v>208</v>
      </c>
      <c r="AT109" s="241" t="s">
        <v>251</v>
      </c>
      <c r="AU109" s="241" t="s">
        <v>83</v>
      </c>
      <c r="AY109" s="19" t="s">
        <v>157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81</v>
      </c>
      <c r="BK109" s="242">
        <f>ROUND(I109*H109,2)</f>
        <v>0</v>
      </c>
      <c r="BL109" s="19" t="s">
        <v>164</v>
      </c>
      <c r="BM109" s="241" t="s">
        <v>1846</v>
      </c>
    </row>
    <row r="110" s="13" customFormat="1">
      <c r="A110" s="13"/>
      <c r="B110" s="247"/>
      <c r="C110" s="248"/>
      <c r="D110" s="243" t="s">
        <v>176</v>
      </c>
      <c r="E110" s="249" t="s">
        <v>19</v>
      </c>
      <c r="F110" s="250" t="s">
        <v>1843</v>
      </c>
      <c r="G110" s="248"/>
      <c r="H110" s="251">
        <v>31.82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7" t="s">
        <v>176</v>
      </c>
      <c r="AU110" s="257" t="s">
        <v>83</v>
      </c>
      <c r="AV110" s="13" t="s">
        <v>83</v>
      </c>
      <c r="AW110" s="13" t="s">
        <v>35</v>
      </c>
      <c r="AX110" s="13" t="s">
        <v>81</v>
      </c>
      <c r="AY110" s="257" t="s">
        <v>157</v>
      </c>
    </row>
    <row r="111" s="13" customFormat="1">
      <c r="A111" s="13"/>
      <c r="B111" s="247"/>
      <c r="C111" s="248"/>
      <c r="D111" s="243" t="s">
        <v>176</v>
      </c>
      <c r="E111" s="248"/>
      <c r="F111" s="250" t="s">
        <v>1847</v>
      </c>
      <c r="G111" s="248"/>
      <c r="H111" s="251">
        <v>0.47699999999999998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7" t="s">
        <v>176</v>
      </c>
      <c r="AU111" s="257" t="s">
        <v>83</v>
      </c>
      <c r="AV111" s="13" t="s">
        <v>83</v>
      </c>
      <c r="AW111" s="13" t="s">
        <v>4</v>
      </c>
      <c r="AX111" s="13" t="s">
        <v>81</v>
      </c>
      <c r="AY111" s="257" t="s">
        <v>157</v>
      </c>
    </row>
    <row r="112" s="12" customFormat="1" ht="22.8" customHeight="1">
      <c r="A112" s="12"/>
      <c r="B112" s="213"/>
      <c r="C112" s="214"/>
      <c r="D112" s="215" t="s">
        <v>73</v>
      </c>
      <c r="E112" s="227" t="s">
        <v>158</v>
      </c>
      <c r="F112" s="227" t="s">
        <v>159</v>
      </c>
      <c r="G112" s="214"/>
      <c r="H112" s="214"/>
      <c r="I112" s="217"/>
      <c r="J112" s="228">
        <f>BK112</f>
        <v>0</v>
      </c>
      <c r="K112" s="214"/>
      <c r="L112" s="219"/>
      <c r="M112" s="220"/>
      <c r="N112" s="221"/>
      <c r="O112" s="221"/>
      <c r="P112" s="222">
        <f>P113</f>
        <v>0</v>
      </c>
      <c r="Q112" s="221"/>
      <c r="R112" s="222">
        <f>R113</f>
        <v>0</v>
      </c>
      <c r="S112" s="221"/>
      <c r="T112" s="223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24" t="s">
        <v>81</v>
      </c>
      <c r="AT112" s="225" t="s">
        <v>73</v>
      </c>
      <c r="AU112" s="225" t="s">
        <v>81</v>
      </c>
      <c r="AY112" s="224" t="s">
        <v>157</v>
      </c>
      <c r="BK112" s="226">
        <f>BK113</f>
        <v>0</v>
      </c>
    </row>
    <row r="113" s="2" customFormat="1" ht="21.75" customHeight="1">
      <c r="A113" s="40"/>
      <c r="B113" s="41"/>
      <c r="C113" s="229" t="s">
        <v>216</v>
      </c>
      <c r="D113" s="229" t="s">
        <v>160</v>
      </c>
      <c r="E113" s="230" t="s">
        <v>660</v>
      </c>
      <c r="F113" s="231" t="s">
        <v>661</v>
      </c>
      <c r="G113" s="232" t="s">
        <v>168</v>
      </c>
      <c r="H113" s="233">
        <v>1</v>
      </c>
      <c r="I113" s="234"/>
      <c r="J113" s="235">
        <f>ROUND(I113*H113,2)</f>
        <v>0</v>
      </c>
      <c r="K113" s="236"/>
      <c r="L113" s="46"/>
      <c r="M113" s="237" t="s">
        <v>19</v>
      </c>
      <c r="N113" s="238" t="s">
        <v>45</v>
      </c>
      <c r="O113" s="86"/>
      <c r="P113" s="239">
        <f>O113*H113</f>
        <v>0</v>
      </c>
      <c r="Q113" s="239">
        <v>0</v>
      </c>
      <c r="R113" s="239">
        <f>Q113*H113</f>
        <v>0</v>
      </c>
      <c r="S113" s="239">
        <v>0</v>
      </c>
      <c r="T113" s="24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1" t="s">
        <v>164</v>
      </c>
      <c r="AT113" s="241" t="s">
        <v>160</v>
      </c>
      <c r="AU113" s="241" t="s">
        <v>83</v>
      </c>
      <c r="AY113" s="19" t="s">
        <v>157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81</v>
      </c>
      <c r="BK113" s="242">
        <f>ROUND(I113*H113,2)</f>
        <v>0</v>
      </c>
      <c r="BL113" s="19" t="s">
        <v>164</v>
      </c>
      <c r="BM113" s="241" t="s">
        <v>1848</v>
      </c>
    </row>
    <row r="114" s="12" customFormat="1" ht="22.8" customHeight="1">
      <c r="A114" s="12"/>
      <c r="B114" s="213"/>
      <c r="C114" s="214"/>
      <c r="D114" s="215" t="s">
        <v>73</v>
      </c>
      <c r="E114" s="227" t="s">
        <v>185</v>
      </c>
      <c r="F114" s="227" t="s">
        <v>186</v>
      </c>
      <c r="G114" s="214"/>
      <c r="H114" s="214"/>
      <c r="I114" s="217"/>
      <c r="J114" s="228">
        <f>BK114</f>
        <v>0</v>
      </c>
      <c r="K114" s="214"/>
      <c r="L114" s="219"/>
      <c r="M114" s="220"/>
      <c r="N114" s="221"/>
      <c r="O114" s="221"/>
      <c r="P114" s="222">
        <f>SUM(P115:P121)</f>
        <v>0</v>
      </c>
      <c r="Q114" s="221"/>
      <c r="R114" s="222">
        <f>SUM(R115:R121)</f>
        <v>9.7704880000000003</v>
      </c>
      <c r="S114" s="221"/>
      <c r="T114" s="223">
        <f>SUM(T115:T121)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4" t="s">
        <v>81</v>
      </c>
      <c r="AT114" s="225" t="s">
        <v>73</v>
      </c>
      <c r="AU114" s="225" t="s">
        <v>81</v>
      </c>
      <c r="AY114" s="224" t="s">
        <v>157</v>
      </c>
      <c r="BK114" s="226">
        <f>SUM(BK115:BK121)</f>
        <v>0</v>
      </c>
    </row>
    <row r="115" s="2" customFormat="1" ht="33" customHeight="1">
      <c r="A115" s="40"/>
      <c r="B115" s="41"/>
      <c r="C115" s="229" t="s">
        <v>220</v>
      </c>
      <c r="D115" s="229" t="s">
        <v>160</v>
      </c>
      <c r="E115" s="230" t="s">
        <v>1849</v>
      </c>
      <c r="F115" s="231" t="s">
        <v>1850</v>
      </c>
      <c r="G115" s="232" t="s">
        <v>174</v>
      </c>
      <c r="H115" s="233">
        <v>115.2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45</v>
      </c>
      <c r="O115" s="86"/>
      <c r="P115" s="239">
        <f>O115*H115</f>
        <v>0</v>
      </c>
      <c r="Q115" s="239">
        <v>0.01469</v>
      </c>
      <c r="R115" s="239">
        <f>Q115*H115</f>
        <v>1.692288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164</v>
      </c>
      <c r="AT115" s="241" t="s">
        <v>160</v>
      </c>
      <c r="AU115" s="241" t="s">
        <v>83</v>
      </c>
      <c r="AY115" s="19" t="s">
        <v>157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81</v>
      </c>
      <c r="BK115" s="242">
        <f>ROUND(I115*H115,2)</f>
        <v>0</v>
      </c>
      <c r="BL115" s="19" t="s">
        <v>164</v>
      </c>
      <c r="BM115" s="241" t="s">
        <v>1851</v>
      </c>
    </row>
    <row r="116" s="13" customFormat="1">
      <c r="A116" s="13"/>
      <c r="B116" s="247"/>
      <c r="C116" s="248"/>
      <c r="D116" s="243" t="s">
        <v>176</v>
      </c>
      <c r="E116" s="249" t="s">
        <v>19</v>
      </c>
      <c r="F116" s="250" t="s">
        <v>1852</v>
      </c>
      <c r="G116" s="248"/>
      <c r="H116" s="251">
        <v>115.2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7" t="s">
        <v>176</v>
      </c>
      <c r="AU116" s="257" t="s">
        <v>83</v>
      </c>
      <c r="AV116" s="13" t="s">
        <v>83</v>
      </c>
      <c r="AW116" s="13" t="s">
        <v>35</v>
      </c>
      <c r="AX116" s="13" t="s">
        <v>81</v>
      </c>
      <c r="AY116" s="257" t="s">
        <v>157</v>
      </c>
    </row>
    <row r="117" s="2" customFormat="1" ht="16.5" customHeight="1">
      <c r="A117" s="40"/>
      <c r="B117" s="41"/>
      <c r="C117" s="229" t="s">
        <v>224</v>
      </c>
      <c r="D117" s="229" t="s">
        <v>160</v>
      </c>
      <c r="E117" s="230" t="s">
        <v>221</v>
      </c>
      <c r="F117" s="231" t="s">
        <v>1853</v>
      </c>
      <c r="G117" s="232" t="s">
        <v>174</v>
      </c>
      <c r="H117" s="233">
        <v>115.2</v>
      </c>
      <c r="I117" s="234"/>
      <c r="J117" s="235">
        <f>ROUND(I117*H117,2)</f>
        <v>0</v>
      </c>
      <c r="K117" s="236"/>
      <c r="L117" s="46"/>
      <c r="M117" s="237" t="s">
        <v>19</v>
      </c>
      <c r="N117" s="238" t="s">
        <v>45</v>
      </c>
      <c r="O117" s="86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242</v>
      </c>
      <c r="AT117" s="241" t="s">
        <v>160</v>
      </c>
      <c r="AU117" s="241" t="s">
        <v>83</v>
      </c>
      <c r="AY117" s="19" t="s">
        <v>157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81</v>
      </c>
      <c r="BK117" s="242">
        <f>ROUND(I117*H117,2)</f>
        <v>0</v>
      </c>
      <c r="BL117" s="19" t="s">
        <v>242</v>
      </c>
      <c r="BM117" s="241" t="s">
        <v>1854</v>
      </c>
    </row>
    <row r="118" s="2" customFormat="1" ht="33" customHeight="1">
      <c r="A118" s="40"/>
      <c r="B118" s="41"/>
      <c r="C118" s="229" t="s">
        <v>229</v>
      </c>
      <c r="D118" s="229" t="s">
        <v>160</v>
      </c>
      <c r="E118" s="230" t="s">
        <v>1855</v>
      </c>
      <c r="F118" s="231" t="s">
        <v>1856</v>
      </c>
      <c r="G118" s="232" t="s">
        <v>174</v>
      </c>
      <c r="H118" s="233">
        <v>13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45</v>
      </c>
      <c r="O118" s="86"/>
      <c r="P118" s="239">
        <f>O118*H118</f>
        <v>0</v>
      </c>
      <c r="Q118" s="239">
        <v>0.22814000000000001</v>
      </c>
      <c r="R118" s="239">
        <f>Q118*H118</f>
        <v>2.9658199999999999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164</v>
      </c>
      <c r="AT118" s="241" t="s">
        <v>160</v>
      </c>
      <c r="AU118" s="241" t="s">
        <v>83</v>
      </c>
      <c r="AY118" s="19" t="s">
        <v>157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81</v>
      </c>
      <c r="BK118" s="242">
        <f>ROUND(I118*H118,2)</f>
        <v>0</v>
      </c>
      <c r="BL118" s="19" t="s">
        <v>164</v>
      </c>
      <c r="BM118" s="241" t="s">
        <v>1857</v>
      </c>
    </row>
    <row r="119" s="13" customFormat="1">
      <c r="A119" s="13"/>
      <c r="B119" s="247"/>
      <c r="C119" s="248"/>
      <c r="D119" s="243" t="s">
        <v>176</v>
      </c>
      <c r="E119" s="249" t="s">
        <v>19</v>
      </c>
      <c r="F119" s="250" t="s">
        <v>1858</v>
      </c>
      <c r="G119" s="248"/>
      <c r="H119" s="251">
        <v>13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7" t="s">
        <v>176</v>
      </c>
      <c r="AU119" s="257" t="s">
        <v>83</v>
      </c>
      <c r="AV119" s="13" t="s">
        <v>83</v>
      </c>
      <c r="AW119" s="13" t="s">
        <v>35</v>
      </c>
      <c r="AX119" s="13" t="s">
        <v>81</v>
      </c>
      <c r="AY119" s="257" t="s">
        <v>157</v>
      </c>
    </row>
    <row r="120" s="2" customFormat="1" ht="33" customHeight="1">
      <c r="A120" s="40"/>
      <c r="B120" s="41"/>
      <c r="C120" s="229" t="s">
        <v>235</v>
      </c>
      <c r="D120" s="229" t="s">
        <v>160</v>
      </c>
      <c r="E120" s="230" t="s">
        <v>1859</v>
      </c>
      <c r="F120" s="231" t="s">
        <v>1860</v>
      </c>
      <c r="G120" s="232" t="s">
        <v>204</v>
      </c>
      <c r="H120" s="233">
        <v>26</v>
      </c>
      <c r="I120" s="234"/>
      <c r="J120" s="235">
        <f>ROUND(I120*H120,2)</f>
        <v>0</v>
      </c>
      <c r="K120" s="236"/>
      <c r="L120" s="46"/>
      <c r="M120" s="237" t="s">
        <v>19</v>
      </c>
      <c r="N120" s="238" t="s">
        <v>45</v>
      </c>
      <c r="O120" s="86"/>
      <c r="P120" s="239">
        <f>O120*H120</f>
        <v>0</v>
      </c>
      <c r="Q120" s="239">
        <v>0.19663</v>
      </c>
      <c r="R120" s="239">
        <f>Q120*H120</f>
        <v>5.1123799999999999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164</v>
      </c>
      <c r="AT120" s="241" t="s">
        <v>160</v>
      </c>
      <c r="AU120" s="241" t="s">
        <v>83</v>
      </c>
      <c r="AY120" s="19" t="s">
        <v>157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81</v>
      </c>
      <c r="BK120" s="242">
        <f>ROUND(I120*H120,2)</f>
        <v>0</v>
      </c>
      <c r="BL120" s="19" t="s">
        <v>164</v>
      </c>
      <c r="BM120" s="241" t="s">
        <v>1861</v>
      </c>
    </row>
    <row r="121" s="13" customFormat="1">
      <c r="A121" s="13"/>
      <c r="B121" s="247"/>
      <c r="C121" s="248"/>
      <c r="D121" s="243" t="s">
        <v>176</v>
      </c>
      <c r="E121" s="249" t="s">
        <v>19</v>
      </c>
      <c r="F121" s="250" t="s">
        <v>1862</v>
      </c>
      <c r="G121" s="248"/>
      <c r="H121" s="251">
        <v>26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7" t="s">
        <v>176</v>
      </c>
      <c r="AU121" s="257" t="s">
        <v>83</v>
      </c>
      <c r="AV121" s="13" t="s">
        <v>83</v>
      </c>
      <c r="AW121" s="13" t="s">
        <v>35</v>
      </c>
      <c r="AX121" s="13" t="s">
        <v>81</v>
      </c>
      <c r="AY121" s="257" t="s">
        <v>157</v>
      </c>
    </row>
    <row r="122" s="12" customFormat="1" ht="22.8" customHeight="1">
      <c r="A122" s="12"/>
      <c r="B122" s="213"/>
      <c r="C122" s="214"/>
      <c r="D122" s="215" t="s">
        <v>73</v>
      </c>
      <c r="E122" s="227" t="s">
        <v>208</v>
      </c>
      <c r="F122" s="227" t="s">
        <v>234</v>
      </c>
      <c r="G122" s="214"/>
      <c r="H122" s="214"/>
      <c r="I122" s="217"/>
      <c r="J122" s="228">
        <f>BK122</f>
        <v>0</v>
      </c>
      <c r="K122" s="214"/>
      <c r="L122" s="219"/>
      <c r="M122" s="220"/>
      <c r="N122" s="221"/>
      <c r="O122" s="221"/>
      <c r="P122" s="222">
        <f>P123</f>
        <v>0</v>
      </c>
      <c r="Q122" s="221"/>
      <c r="R122" s="222">
        <f>R123</f>
        <v>0</v>
      </c>
      <c r="S122" s="221"/>
      <c r="T122" s="22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4" t="s">
        <v>81</v>
      </c>
      <c r="AT122" s="225" t="s">
        <v>73</v>
      </c>
      <c r="AU122" s="225" t="s">
        <v>81</v>
      </c>
      <c r="AY122" s="224" t="s">
        <v>157</v>
      </c>
      <c r="BK122" s="226">
        <f>BK123</f>
        <v>0</v>
      </c>
    </row>
    <row r="123" s="2" customFormat="1" ht="21.75" customHeight="1">
      <c r="A123" s="40"/>
      <c r="B123" s="41"/>
      <c r="C123" s="229" t="s">
        <v>8</v>
      </c>
      <c r="D123" s="229" t="s">
        <v>160</v>
      </c>
      <c r="E123" s="230" t="s">
        <v>243</v>
      </c>
      <c r="F123" s="231" t="s">
        <v>244</v>
      </c>
      <c r="G123" s="232" t="s">
        <v>168</v>
      </c>
      <c r="H123" s="233">
        <v>2</v>
      </c>
      <c r="I123" s="234"/>
      <c r="J123" s="235">
        <f>ROUND(I123*H123,2)</f>
        <v>0</v>
      </c>
      <c r="K123" s="236"/>
      <c r="L123" s="46"/>
      <c r="M123" s="237" t="s">
        <v>19</v>
      </c>
      <c r="N123" s="238" t="s">
        <v>45</v>
      </c>
      <c r="O123" s="86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1" t="s">
        <v>164</v>
      </c>
      <c r="AT123" s="241" t="s">
        <v>160</v>
      </c>
      <c r="AU123" s="241" t="s">
        <v>83</v>
      </c>
      <c r="AY123" s="19" t="s">
        <v>157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81</v>
      </c>
      <c r="BK123" s="242">
        <f>ROUND(I123*H123,2)</f>
        <v>0</v>
      </c>
      <c r="BL123" s="19" t="s">
        <v>164</v>
      </c>
      <c r="BM123" s="241" t="s">
        <v>1863</v>
      </c>
    </row>
    <row r="124" s="12" customFormat="1" ht="22.8" customHeight="1">
      <c r="A124" s="12"/>
      <c r="B124" s="213"/>
      <c r="C124" s="214"/>
      <c r="D124" s="215" t="s">
        <v>73</v>
      </c>
      <c r="E124" s="227" t="s">
        <v>212</v>
      </c>
      <c r="F124" s="227" t="s">
        <v>1864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SUM(P125:P145)</f>
        <v>0</v>
      </c>
      <c r="Q124" s="221"/>
      <c r="R124" s="222">
        <f>SUM(R125:R145)</f>
        <v>0</v>
      </c>
      <c r="S124" s="221"/>
      <c r="T124" s="223">
        <f>SUM(T125:T145)</f>
        <v>37.489767999999998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81</v>
      </c>
      <c r="AT124" s="225" t="s">
        <v>73</v>
      </c>
      <c r="AU124" s="225" t="s">
        <v>81</v>
      </c>
      <c r="AY124" s="224" t="s">
        <v>157</v>
      </c>
      <c r="BK124" s="226">
        <f>SUM(BK125:BK145)</f>
        <v>0</v>
      </c>
    </row>
    <row r="125" s="2" customFormat="1" ht="21.75" customHeight="1">
      <c r="A125" s="40"/>
      <c r="B125" s="41"/>
      <c r="C125" s="229" t="s">
        <v>242</v>
      </c>
      <c r="D125" s="229" t="s">
        <v>160</v>
      </c>
      <c r="E125" s="230" t="s">
        <v>884</v>
      </c>
      <c r="F125" s="231" t="s">
        <v>1865</v>
      </c>
      <c r="G125" s="232" t="s">
        <v>259</v>
      </c>
      <c r="H125" s="233">
        <v>1</v>
      </c>
      <c r="I125" s="234"/>
      <c r="J125" s="235">
        <f>ROUND(I125*H125,2)</f>
        <v>0</v>
      </c>
      <c r="K125" s="236"/>
      <c r="L125" s="46"/>
      <c r="M125" s="237" t="s">
        <v>19</v>
      </c>
      <c r="N125" s="238" t="s">
        <v>45</v>
      </c>
      <c r="O125" s="86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1" t="s">
        <v>164</v>
      </c>
      <c r="AT125" s="241" t="s">
        <v>160</v>
      </c>
      <c r="AU125" s="241" t="s">
        <v>83</v>
      </c>
      <c r="AY125" s="19" t="s">
        <v>157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9" t="s">
        <v>81</v>
      </c>
      <c r="BK125" s="242">
        <f>ROUND(I125*H125,2)</f>
        <v>0</v>
      </c>
      <c r="BL125" s="19" t="s">
        <v>164</v>
      </c>
      <c r="BM125" s="241" t="s">
        <v>1866</v>
      </c>
    </row>
    <row r="126" s="2" customFormat="1" ht="55.5" customHeight="1">
      <c r="A126" s="40"/>
      <c r="B126" s="41"/>
      <c r="C126" s="229" t="s">
        <v>246</v>
      </c>
      <c r="D126" s="229" t="s">
        <v>160</v>
      </c>
      <c r="E126" s="230" t="s">
        <v>263</v>
      </c>
      <c r="F126" s="231" t="s">
        <v>264</v>
      </c>
      <c r="G126" s="232" t="s">
        <v>259</v>
      </c>
      <c r="H126" s="233">
        <v>1</v>
      </c>
      <c r="I126" s="234"/>
      <c r="J126" s="235">
        <f>ROUND(I126*H126,2)</f>
        <v>0</v>
      </c>
      <c r="K126" s="236"/>
      <c r="L126" s="46"/>
      <c r="M126" s="237" t="s">
        <v>19</v>
      </c>
      <c r="N126" s="238" t="s">
        <v>45</v>
      </c>
      <c r="O126" s="86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1" t="s">
        <v>164</v>
      </c>
      <c r="AT126" s="241" t="s">
        <v>160</v>
      </c>
      <c r="AU126" s="241" t="s">
        <v>83</v>
      </c>
      <c r="AY126" s="19" t="s">
        <v>157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81</v>
      </c>
      <c r="BK126" s="242">
        <f>ROUND(I126*H126,2)</f>
        <v>0</v>
      </c>
      <c r="BL126" s="19" t="s">
        <v>164</v>
      </c>
      <c r="BM126" s="241" t="s">
        <v>1867</v>
      </c>
    </row>
    <row r="127" s="2" customFormat="1" ht="21.75" customHeight="1">
      <c r="A127" s="40"/>
      <c r="B127" s="41"/>
      <c r="C127" s="229" t="s">
        <v>250</v>
      </c>
      <c r="D127" s="229" t="s">
        <v>160</v>
      </c>
      <c r="E127" s="230" t="s">
        <v>287</v>
      </c>
      <c r="F127" s="231" t="s">
        <v>288</v>
      </c>
      <c r="G127" s="232" t="s">
        <v>174</v>
      </c>
      <c r="H127" s="233">
        <v>239.03999999999999</v>
      </c>
      <c r="I127" s="234"/>
      <c r="J127" s="235">
        <f>ROUND(I127*H127,2)</f>
        <v>0</v>
      </c>
      <c r="K127" s="236"/>
      <c r="L127" s="46"/>
      <c r="M127" s="237" t="s">
        <v>19</v>
      </c>
      <c r="N127" s="238" t="s">
        <v>45</v>
      </c>
      <c r="O127" s="86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164</v>
      </c>
      <c r="AT127" s="241" t="s">
        <v>160</v>
      </c>
      <c r="AU127" s="241" t="s">
        <v>83</v>
      </c>
      <c r="AY127" s="19" t="s">
        <v>157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81</v>
      </c>
      <c r="BK127" s="242">
        <f>ROUND(I127*H127,2)</f>
        <v>0</v>
      </c>
      <c r="BL127" s="19" t="s">
        <v>164</v>
      </c>
      <c r="BM127" s="241" t="s">
        <v>1868</v>
      </c>
    </row>
    <row r="128" s="13" customFormat="1">
      <c r="A128" s="13"/>
      <c r="B128" s="247"/>
      <c r="C128" s="248"/>
      <c r="D128" s="243" t="s">
        <v>176</v>
      </c>
      <c r="E128" s="249" t="s">
        <v>19</v>
      </c>
      <c r="F128" s="250" t="s">
        <v>1869</v>
      </c>
      <c r="G128" s="248"/>
      <c r="H128" s="251">
        <v>99.599999999999994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7" t="s">
        <v>176</v>
      </c>
      <c r="AU128" s="257" t="s">
        <v>83</v>
      </c>
      <c r="AV128" s="13" t="s">
        <v>83</v>
      </c>
      <c r="AW128" s="13" t="s">
        <v>35</v>
      </c>
      <c r="AX128" s="13" t="s">
        <v>74</v>
      </c>
      <c r="AY128" s="257" t="s">
        <v>157</v>
      </c>
    </row>
    <row r="129" s="13" customFormat="1">
      <c r="A129" s="13"/>
      <c r="B129" s="247"/>
      <c r="C129" s="248"/>
      <c r="D129" s="243" t="s">
        <v>176</v>
      </c>
      <c r="E129" s="249" t="s">
        <v>19</v>
      </c>
      <c r="F129" s="250" t="s">
        <v>1870</v>
      </c>
      <c r="G129" s="248"/>
      <c r="H129" s="251">
        <v>139.44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176</v>
      </c>
      <c r="AU129" s="257" t="s">
        <v>83</v>
      </c>
      <c r="AV129" s="13" t="s">
        <v>83</v>
      </c>
      <c r="AW129" s="13" t="s">
        <v>35</v>
      </c>
      <c r="AX129" s="13" t="s">
        <v>74</v>
      </c>
      <c r="AY129" s="257" t="s">
        <v>157</v>
      </c>
    </row>
    <row r="130" s="14" customFormat="1">
      <c r="A130" s="14"/>
      <c r="B130" s="258"/>
      <c r="C130" s="259"/>
      <c r="D130" s="243" t="s">
        <v>176</v>
      </c>
      <c r="E130" s="260" t="s">
        <v>19</v>
      </c>
      <c r="F130" s="261" t="s">
        <v>183</v>
      </c>
      <c r="G130" s="259"/>
      <c r="H130" s="262">
        <v>239.03999999999999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8" t="s">
        <v>176</v>
      </c>
      <c r="AU130" s="268" t="s">
        <v>83</v>
      </c>
      <c r="AV130" s="14" t="s">
        <v>164</v>
      </c>
      <c r="AW130" s="14" t="s">
        <v>35</v>
      </c>
      <c r="AX130" s="14" t="s">
        <v>81</v>
      </c>
      <c r="AY130" s="268" t="s">
        <v>157</v>
      </c>
    </row>
    <row r="131" s="2" customFormat="1" ht="21.75" customHeight="1">
      <c r="A131" s="40"/>
      <c r="B131" s="41"/>
      <c r="C131" s="229" t="s">
        <v>256</v>
      </c>
      <c r="D131" s="229" t="s">
        <v>160</v>
      </c>
      <c r="E131" s="230" t="s">
        <v>291</v>
      </c>
      <c r="F131" s="231" t="s">
        <v>292</v>
      </c>
      <c r="G131" s="232" t="s">
        <v>174</v>
      </c>
      <c r="H131" s="233">
        <v>14342.4</v>
      </c>
      <c r="I131" s="234"/>
      <c r="J131" s="235">
        <f>ROUND(I131*H131,2)</f>
        <v>0</v>
      </c>
      <c r="K131" s="236"/>
      <c r="L131" s="46"/>
      <c r="M131" s="237" t="s">
        <v>19</v>
      </c>
      <c r="N131" s="238" t="s">
        <v>45</v>
      </c>
      <c r="O131" s="86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1" t="s">
        <v>164</v>
      </c>
      <c r="AT131" s="241" t="s">
        <v>160</v>
      </c>
      <c r="AU131" s="241" t="s">
        <v>83</v>
      </c>
      <c r="AY131" s="19" t="s">
        <v>157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81</v>
      </c>
      <c r="BK131" s="242">
        <f>ROUND(I131*H131,2)</f>
        <v>0</v>
      </c>
      <c r="BL131" s="19" t="s">
        <v>164</v>
      </c>
      <c r="BM131" s="241" t="s">
        <v>1871</v>
      </c>
    </row>
    <row r="132" s="13" customFormat="1">
      <c r="A132" s="13"/>
      <c r="B132" s="247"/>
      <c r="C132" s="248"/>
      <c r="D132" s="243" t="s">
        <v>176</v>
      </c>
      <c r="E132" s="248"/>
      <c r="F132" s="250" t="s">
        <v>1872</v>
      </c>
      <c r="G132" s="248"/>
      <c r="H132" s="251">
        <v>14342.4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176</v>
      </c>
      <c r="AU132" s="257" t="s">
        <v>83</v>
      </c>
      <c r="AV132" s="13" t="s">
        <v>83</v>
      </c>
      <c r="AW132" s="13" t="s">
        <v>4</v>
      </c>
      <c r="AX132" s="13" t="s">
        <v>81</v>
      </c>
      <c r="AY132" s="257" t="s">
        <v>157</v>
      </c>
    </row>
    <row r="133" s="2" customFormat="1" ht="21.75" customHeight="1">
      <c r="A133" s="40"/>
      <c r="B133" s="41"/>
      <c r="C133" s="229" t="s">
        <v>262</v>
      </c>
      <c r="D133" s="229" t="s">
        <v>160</v>
      </c>
      <c r="E133" s="230" t="s">
        <v>296</v>
      </c>
      <c r="F133" s="231" t="s">
        <v>297</v>
      </c>
      <c r="G133" s="232" t="s">
        <v>174</v>
      </c>
      <c r="H133" s="233">
        <v>239.03999999999999</v>
      </c>
      <c r="I133" s="234"/>
      <c r="J133" s="235">
        <f>ROUND(I133*H133,2)</f>
        <v>0</v>
      </c>
      <c r="K133" s="236"/>
      <c r="L133" s="46"/>
      <c r="M133" s="237" t="s">
        <v>19</v>
      </c>
      <c r="N133" s="238" t="s">
        <v>45</v>
      </c>
      <c r="O133" s="86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164</v>
      </c>
      <c r="AT133" s="241" t="s">
        <v>160</v>
      </c>
      <c r="AU133" s="241" t="s">
        <v>83</v>
      </c>
      <c r="AY133" s="19" t="s">
        <v>157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9" t="s">
        <v>81</v>
      </c>
      <c r="BK133" s="242">
        <f>ROUND(I133*H133,2)</f>
        <v>0</v>
      </c>
      <c r="BL133" s="19" t="s">
        <v>164</v>
      </c>
      <c r="BM133" s="241" t="s">
        <v>1873</v>
      </c>
    </row>
    <row r="134" s="2" customFormat="1" ht="16.5" customHeight="1">
      <c r="A134" s="40"/>
      <c r="B134" s="41"/>
      <c r="C134" s="229" t="s">
        <v>7</v>
      </c>
      <c r="D134" s="229" t="s">
        <v>160</v>
      </c>
      <c r="E134" s="230" t="s">
        <v>300</v>
      </c>
      <c r="F134" s="231" t="s">
        <v>301</v>
      </c>
      <c r="G134" s="232" t="s">
        <v>174</v>
      </c>
      <c r="H134" s="233">
        <v>239.03999999999999</v>
      </c>
      <c r="I134" s="234"/>
      <c r="J134" s="235">
        <f>ROUND(I134*H134,2)</f>
        <v>0</v>
      </c>
      <c r="K134" s="236"/>
      <c r="L134" s="46"/>
      <c r="M134" s="237" t="s">
        <v>19</v>
      </c>
      <c r="N134" s="238" t="s">
        <v>45</v>
      </c>
      <c r="O134" s="86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164</v>
      </c>
      <c r="AT134" s="241" t="s">
        <v>160</v>
      </c>
      <c r="AU134" s="241" t="s">
        <v>83</v>
      </c>
      <c r="AY134" s="19" t="s">
        <v>157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81</v>
      </c>
      <c r="BK134" s="242">
        <f>ROUND(I134*H134,2)</f>
        <v>0</v>
      </c>
      <c r="BL134" s="19" t="s">
        <v>164</v>
      </c>
      <c r="BM134" s="241" t="s">
        <v>1874</v>
      </c>
    </row>
    <row r="135" s="2" customFormat="1" ht="16.5" customHeight="1">
      <c r="A135" s="40"/>
      <c r="B135" s="41"/>
      <c r="C135" s="229" t="s">
        <v>269</v>
      </c>
      <c r="D135" s="229" t="s">
        <v>160</v>
      </c>
      <c r="E135" s="230" t="s">
        <v>304</v>
      </c>
      <c r="F135" s="231" t="s">
        <v>305</v>
      </c>
      <c r="G135" s="232" t="s">
        <v>174</v>
      </c>
      <c r="H135" s="233">
        <v>14342.4</v>
      </c>
      <c r="I135" s="234"/>
      <c r="J135" s="235">
        <f>ROUND(I135*H135,2)</f>
        <v>0</v>
      </c>
      <c r="K135" s="236"/>
      <c r="L135" s="46"/>
      <c r="M135" s="237" t="s">
        <v>19</v>
      </c>
      <c r="N135" s="238" t="s">
        <v>45</v>
      </c>
      <c r="O135" s="86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1" t="s">
        <v>164</v>
      </c>
      <c r="AT135" s="241" t="s">
        <v>160</v>
      </c>
      <c r="AU135" s="241" t="s">
        <v>83</v>
      </c>
      <c r="AY135" s="19" t="s">
        <v>157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9" t="s">
        <v>81</v>
      </c>
      <c r="BK135" s="242">
        <f>ROUND(I135*H135,2)</f>
        <v>0</v>
      </c>
      <c r="BL135" s="19" t="s">
        <v>164</v>
      </c>
      <c r="BM135" s="241" t="s">
        <v>1875</v>
      </c>
    </row>
    <row r="136" s="13" customFormat="1">
      <c r="A136" s="13"/>
      <c r="B136" s="247"/>
      <c r="C136" s="248"/>
      <c r="D136" s="243" t="s">
        <v>176</v>
      </c>
      <c r="E136" s="248"/>
      <c r="F136" s="250" t="s">
        <v>1872</v>
      </c>
      <c r="G136" s="248"/>
      <c r="H136" s="251">
        <v>14342.4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176</v>
      </c>
      <c r="AU136" s="257" t="s">
        <v>83</v>
      </c>
      <c r="AV136" s="13" t="s">
        <v>83</v>
      </c>
      <c r="AW136" s="13" t="s">
        <v>4</v>
      </c>
      <c r="AX136" s="13" t="s">
        <v>81</v>
      </c>
      <c r="AY136" s="257" t="s">
        <v>157</v>
      </c>
    </row>
    <row r="137" s="2" customFormat="1" ht="16.5" customHeight="1">
      <c r="A137" s="40"/>
      <c r="B137" s="41"/>
      <c r="C137" s="229" t="s">
        <v>273</v>
      </c>
      <c r="D137" s="229" t="s">
        <v>160</v>
      </c>
      <c r="E137" s="230" t="s">
        <v>308</v>
      </c>
      <c r="F137" s="231" t="s">
        <v>309</v>
      </c>
      <c r="G137" s="232" t="s">
        <v>174</v>
      </c>
      <c r="H137" s="233">
        <v>239.03999999999999</v>
      </c>
      <c r="I137" s="234"/>
      <c r="J137" s="235">
        <f>ROUND(I137*H137,2)</f>
        <v>0</v>
      </c>
      <c r="K137" s="236"/>
      <c r="L137" s="46"/>
      <c r="M137" s="237" t="s">
        <v>19</v>
      </c>
      <c r="N137" s="238" t="s">
        <v>45</v>
      </c>
      <c r="O137" s="86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1" t="s">
        <v>164</v>
      </c>
      <c r="AT137" s="241" t="s">
        <v>160</v>
      </c>
      <c r="AU137" s="241" t="s">
        <v>83</v>
      </c>
      <c r="AY137" s="19" t="s">
        <v>157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9" t="s">
        <v>81</v>
      </c>
      <c r="BK137" s="242">
        <f>ROUND(I137*H137,2)</f>
        <v>0</v>
      </c>
      <c r="BL137" s="19" t="s">
        <v>164</v>
      </c>
      <c r="BM137" s="241" t="s">
        <v>1876</v>
      </c>
    </row>
    <row r="138" s="2" customFormat="1" ht="21.75" customHeight="1">
      <c r="A138" s="40"/>
      <c r="B138" s="41"/>
      <c r="C138" s="229" t="s">
        <v>278</v>
      </c>
      <c r="D138" s="229" t="s">
        <v>160</v>
      </c>
      <c r="E138" s="230" t="s">
        <v>1877</v>
      </c>
      <c r="F138" s="231" t="s">
        <v>1878</v>
      </c>
      <c r="G138" s="232" t="s">
        <v>362</v>
      </c>
      <c r="H138" s="233">
        <v>5</v>
      </c>
      <c r="I138" s="234"/>
      <c r="J138" s="235">
        <f>ROUND(I138*H138,2)</f>
        <v>0</v>
      </c>
      <c r="K138" s="236"/>
      <c r="L138" s="46"/>
      <c r="M138" s="237" t="s">
        <v>19</v>
      </c>
      <c r="N138" s="238" t="s">
        <v>45</v>
      </c>
      <c r="O138" s="86"/>
      <c r="P138" s="239">
        <f>O138*H138</f>
        <v>0</v>
      </c>
      <c r="Q138" s="239">
        <v>0</v>
      </c>
      <c r="R138" s="239">
        <f>Q138*H138</f>
        <v>0</v>
      </c>
      <c r="S138" s="239">
        <v>1</v>
      </c>
      <c r="T138" s="240">
        <f>S138*H138</f>
        <v>5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1" t="s">
        <v>164</v>
      </c>
      <c r="AT138" s="241" t="s">
        <v>160</v>
      </c>
      <c r="AU138" s="241" t="s">
        <v>83</v>
      </c>
      <c r="AY138" s="19" t="s">
        <v>157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81</v>
      </c>
      <c r="BK138" s="242">
        <f>ROUND(I138*H138,2)</f>
        <v>0</v>
      </c>
      <c r="BL138" s="19" t="s">
        <v>164</v>
      </c>
      <c r="BM138" s="241" t="s">
        <v>1879</v>
      </c>
    </row>
    <row r="139" s="2" customFormat="1" ht="21.75" customHeight="1">
      <c r="A139" s="40"/>
      <c r="B139" s="41"/>
      <c r="C139" s="229" t="s">
        <v>282</v>
      </c>
      <c r="D139" s="229" t="s">
        <v>160</v>
      </c>
      <c r="E139" s="230" t="s">
        <v>668</v>
      </c>
      <c r="F139" s="231" t="s">
        <v>669</v>
      </c>
      <c r="G139" s="232" t="s">
        <v>163</v>
      </c>
      <c r="H139" s="233">
        <v>0.60799999999999998</v>
      </c>
      <c r="I139" s="234"/>
      <c r="J139" s="235">
        <f>ROUND(I139*H139,2)</f>
        <v>0</v>
      </c>
      <c r="K139" s="236"/>
      <c r="L139" s="46"/>
      <c r="M139" s="237" t="s">
        <v>19</v>
      </c>
      <c r="N139" s="238" t="s">
        <v>45</v>
      </c>
      <c r="O139" s="86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1" t="s">
        <v>164</v>
      </c>
      <c r="AT139" s="241" t="s">
        <v>160</v>
      </c>
      <c r="AU139" s="241" t="s">
        <v>83</v>
      </c>
      <c r="AY139" s="19" t="s">
        <v>157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9" t="s">
        <v>81</v>
      </c>
      <c r="BK139" s="242">
        <f>ROUND(I139*H139,2)</f>
        <v>0</v>
      </c>
      <c r="BL139" s="19" t="s">
        <v>164</v>
      </c>
      <c r="BM139" s="241" t="s">
        <v>1880</v>
      </c>
    </row>
    <row r="140" s="13" customFormat="1">
      <c r="A140" s="13"/>
      <c r="B140" s="247"/>
      <c r="C140" s="248"/>
      <c r="D140" s="243" t="s">
        <v>176</v>
      </c>
      <c r="E140" s="249" t="s">
        <v>19</v>
      </c>
      <c r="F140" s="250" t="s">
        <v>1881</v>
      </c>
      <c r="G140" s="248"/>
      <c r="H140" s="251">
        <v>0.60799999999999998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176</v>
      </c>
      <c r="AU140" s="257" t="s">
        <v>83</v>
      </c>
      <c r="AV140" s="13" t="s">
        <v>83</v>
      </c>
      <c r="AW140" s="13" t="s">
        <v>35</v>
      </c>
      <c r="AX140" s="13" t="s">
        <v>81</v>
      </c>
      <c r="AY140" s="257" t="s">
        <v>157</v>
      </c>
    </row>
    <row r="141" s="2" customFormat="1" ht="16.5" customHeight="1">
      <c r="A141" s="40"/>
      <c r="B141" s="41"/>
      <c r="C141" s="229" t="s">
        <v>286</v>
      </c>
      <c r="D141" s="229" t="s">
        <v>160</v>
      </c>
      <c r="E141" s="230" t="s">
        <v>672</v>
      </c>
      <c r="F141" s="231" t="s">
        <v>673</v>
      </c>
      <c r="G141" s="232" t="s">
        <v>174</v>
      </c>
      <c r="H141" s="233">
        <v>0.20300000000000001</v>
      </c>
      <c r="I141" s="234"/>
      <c r="J141" s="235">
        <f>ROUND(I141*H141,2)</f>
        <v>0</v>
      </c>
      <c r="K141" s="236"/>
      <c r="L141" s="46"/>
      <c r="M141" s="237" t="s">
        <v>19</v>
      </c>
      <c r="N141" s="238" t="s">
        <v>45</v>
      </c>
      <c r="O141" s="86"/>
      <c r="P141" s="239">
        <f>O141*H141</f>
        <v>0</v>
      </c>
      <c r="Q141" s="239">
        <v>0</v>
      </c>
      <c r="R141" s="239">
        <f>Q141*H141</f>
        <v>0</v>
      </c>
      <c r="S141" s="239">
        <v>0.17599999999999999</v>
      </c>
      <c r="T141" s="240">
        <f>S141*H141</f>
        <v>0.035728000000000003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164</v>
      </c>
      <c r="AT141" s="241" t="s">
        <v>160</v>
      </c>
      <c r="AU141" s="241" t="s">
        <v>83</v>
      </c>
      <c r="AY141" s="19" t="s">
        <v>157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81</v>
      </c>
      <c r="BK141" s="242">
        <f>ROUND(I141*H141,2)</f>
        <v>0</v>
      </c>
      <c r="BL141" s="19" t="s">
        <v>164</v>
      </c>
      <c r="BM141" s="241" t="s">
        <v>1882</v>
      </c>
    </row>
    <row r="142" s="13" customFormat="1">
      <c r="A142" s="13"/>
      <c r="B142" s="247"/>
      <c r="C142" s="248"/>
      <c r="D142" s="243" t="s">
        <v>176</v>
      </c>
      <c r="E142" s="249" t="s">
        <v>19</v>
      </c>
      <c r="F142" s="250" t="s">
        <v>1883</v>
      </c>
      <c r="G142" s="248"/>
      <c r="H142" s="251">
        <v>0.20300000000000001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7" t="s">
        <v>176</v>
      </c>
      <c r="AU142" s="257" t="s">
        <v>83</v>
      </c>
      <c r="AV142" s="13" t="s">
        <v>83</v>
      </c>
      <c r="AW142" s="13" t="s">
        <v>35</v>
      </c>
      <c r="AX142" s="13" t="s">
        <v>81</v>
      </c>
      <c r="AY142" s="257" t="s">
        <v>157</v>
      </c>
    </row>
    <row r="143" s="2" customFormat="1" ht="33" customHeight="1">
      <c r="A143" s="40"/>
      <c r="B143" s="41"/>
      <c r="C143" s="229" t="s">
        <v>290</v>
      </c>
      <c r="D143" s="229" t="s">
        <v>160</v>
      </c>
      <c r="E143" s="230" t="s">
        <v>1884</v>
      </c>
      <c r="F143" s="231" t="s">
        <v>1885</v>
      </c>
      <c r="G143" s="232" t="s">
        <v>174</v>
      </c>
      <c r="H143" s="233">
        <v>115.2</v>
      </c>
      <c r="I143" s="234"/>
      <c r="J143" s="235">
        <f>ROUND(I143*H143,2)</f>
        <v>0</v>
      </c>
      <c r="K143" s="236"/>
      <c r="L143" s="46"/>
      <c r="M143" s="237" t="s">
        <v>19</v>
      </c>
      <c r="N143" s="238" t="s">
        <v>45</v>
      </c>
      <c r="O143" s="86"/>
      <c r="P143" s="239">
        <f>O143*H143</f>
        <v>0</v>
      </c>
      <c r="Q143" s="239">
        <v>0</v>
      </c>
      <c r="R143" s="239">
        <f>Q143*H143</f>
        <v>0</v>
      </c>
      <c r="S143" s="239">
        <v>0.016</v>
      </c>
      <c r="T143" s="240">
        <f>S143*H143</f>
        <v>1.8432000000000002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1" t="s">
        <v>164</v>
      </c>
      <c r="AT143" s="241" t="s">
        <v>160</v>
      </c>
      <c r="AU143" s="241" t="s">
        <v>83</v>
      </c>
      <c r="AY143" s="19" t="s">
        <v>157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9" t="s">
        <v>81</v>
      </c>
      <c r="BK143" s="242">
        <f>ROUND(I143*H143,2)</f>
        <v>0</v>
      </c>
      <c r="BL143" s="19" t="s">
        <v>164</v>
      </c>
      <c r="BM143" s="241" t="s">
        <v>1886</v>
      </c>
    </row>
    <row r="144" s="2" customFormat="1" ht="33" customHeight="1">
      <c r="A144" s="40"/>
      <c r="B144" s="41"/>
      <c r="C144" s="229" t="s">
        <v>295</v>
      </c>
      <c r="D144" s="229" t="s">
        <v>160</v>
      </c>
      <c r="E144" s="230" t="s">
        <v>1887</v>
      </c>
      <c r="F144" s="231" t="s">
        <v>1888</v>
      </c>
      <c r="G144" s="232" t="s">
        <v>163</v>
      </c>
      <c r="H144" s="233">
        <v>117.734</v>
      </c>
      <c r="I144" s="234"/>
      <c r="J144" s="235">
        <f>ROUND(I144*H144,2)</f>
        <v>0</v>
      </c>
      <c r="K144" s="236"/>
      <c r="L144" s="46"/>
      <c r="M144" s="237" t="s">
        <v>19</v>
      </c>
      <c r="N144" s="238" t="s">
        <v>45</v>
      </c>
      <c r="O144" s="86"/>
      <c r="P144" s="239">
        <f>O144*H144</f>
        <v>0</v>
      </c>
      <c r="Q144" s="239">
        <v>0</v>
      </c>
      <c r="R144" s="239">
        <f>Q144*H144</f>
        <v>0</v>
      </c>
      <c r="S144" s="239">
        <v>0.26000000000000001</v>
      </c>
      <c r="T144" s="240">
        <f>S144*H144</f>
        <v>30.61084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1" t="s">
        <v>164</v>
      </c>
      <c r="AT144" s="241" t="s">
        <v>160</v>
      </c>
      <c r="AU144" s="241" t="s">
        <v>83</v>
      </c>
      <c r="AY144" s="19" t="s">
        <v>157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81</v>
      </c>
      <c r="BK144" s="242">
        <f>ROUND(I144*H144,2)</f>
        <v>0</v>
      </c>
      <c r="BL144" s="19" t="s">
        <v>164</v>
      </c>
      <c r="BM144" s="241" t="s">
        <v>1889</v>
      </c>
    </row>
    <row r="145" s="13" customFormat="1">
      <c r="A145" s="13"/>
      <c r="B145" s="247"/>
      <c r="C145" s="248"/>
      <c r="D145" s="243" t="s">
        <v>176</v>
      </c>
      <c r="E145" s="249" t="s">
        <v>19</v>
      </c>
      <c r="F145" s="250" t="s">
        <v>1890</v>
      </c>
      <c r="G145" s="248"/>
      <c r="H145" s="251">
        <v>117.734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176</v>
      </c>
      <c r="AU145" s="257" t="s">
        <v>83</v>
      </c>
      <c r="AV145" s="13" t="s">
        <v>83</v>
      </c>
      <c r="AW145" s="13" t="s">
        <v>35</v>
      </c>
      <c r="AX145" s="13" t="s">
        <v>81</v>
      </c>
      <c r="AY145" s="257" t="s">
        <v>157</v>
      </c>
    </row>
    <row r="146" s="12" customFormat="1" ht="22.8" customHeight="1">
      <c r="A146" s="12"/>
      <c r="B146" s="213"/>
      <c r="C146" s="214"/>
      <c r="D146" s="215" t="s">
        <v>73</v>
      </c>
      <c r="E146" s="227" t="s">
        <v>357</v>
      </c>
      <c r="F146" s="227" t="s">
        <v>358</v>
      </c>
      <c r="G146" s="214"/>
      <c r="H146" s="214"/>
      <c r="I146" s="217"/>
      <c r="J146" s="228">
        <f>BK146</f>
        <v>0</v>
      </c>
      <c r="K146" s="214"/>
      <c r="L146" s="219"/>
      <c r="M146" s="220"/>
      <c r="N146" s="221"/>
      <c r="O146" s="221"/>
      <c r="P146" s="222">
        <f>SUM(P147:P156)</f>
        <v>0</v>
      </c>
      <c r="Q146" s="221"/>
      <c r="R146" s="222">
        <f>SUM(R147:R156)</f>
        <v>0</v>
      </c>
      <c r="S146" s="221"/>
      <c r="T146" s="223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81</v>
      </c>
      <c r="AT146" s="225" t="s">
        <v>73</v>
      </c>
      <c r="AU146" s="225" t="s">
        <v>81</v>
      </c>
      <c r="AY146" s="224" t="s">
        <v>157</v>
      </c>
      <c r="BK146" s="226">
        <f>SUM(BK147:BK156)</f>
        <v>0</v>
      </c>
    </row>
    <row r="147" s="2" customFormat="1" ht="21.75" customHeight="1">
      <c r="A147" s="40"/>
      <c r="B147" s="41"/>
      <c r="C147" s="229" t="s">
        <v>299</v>
      </c>
      <c r="D147" s="229" t="s">
        <v>160</v>
      </c>
      <c r="E147" s="230" t="s">
        <v>370</v>
      </c>
      <c r="F147" s="231" t="s">
        <v>1196</v>
      </c>
      <c r="G147" s="232" t="s">
        <v>362</v>
      </c>
      <c r="H147" s="233">
        <v>42.890000000000001</v>
      </c>
      <c r="I147" s="234"/>
      <c r="J147" s="235">
        <f>ROUND(I147*H147,2)</f>
        <v>0</v>
      </c>
      <c r="K147" s="236"/>
      <c r="L147" s="46"/>
      <c r="M147" s="237" t="s">
        <v>19</v>
      </c>
      <c r="N147" s="238" t="s">
        <v>45</v>
      </c>
      <c r="O147" s="86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1" t="s">
        <v>164</v>
      </c>
      <c r="AT147" s="241" t="s">
        <v>160</v>
      </c>
      <c r="AU147" s="241" t="s">
        <v>83</v>
      </c>
      <c r="AY147" s="19" t="s">
        <v>157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81</v>
      </c>
      <c r="BK147" s="242">
        <f>ROUND(I147*H147,2)</f>
        <v>0</v>
      </c>
      <c r="BL147" s="19" t="s">
        <v>164</v>
      </c>
      <c r="BM147" s="241" t="s">
        <v>1891</v>
      </c>
    </row>
    <row r="148" s="2" customFormat="1" ht="33" customHeight="1">
      <c r="A148" s="40"/>
      <c r="B148" s="41"/>
      <c r="C148" s="229" t="s">
        <v>303</v>
      </c>
      <c r="D148" s="229" t="s">
        <v>160</v>
      </c>
      <c r="E148" s="230" t="s">
        <v>374</v>
      </c>
      <c r="F148" s="231" t="s">
        <v>954</v>
      </c>
      <c r="G148" s="232" t="s">
        <v>362</v>
      </c>
      <c r="H148" s="233">
        <v>814.90999999999997</v>
      </c>
      <c r="I148" s="234"/>
      <c r="J148" s="235">
        <f>ROUND(I148*H148,2)</f>
        <v>0</v>
      </c>
      <c r="K148" s="236"/>
      <c r="L148" s="46"/>
      <c r="M148" s="237" t="s">
        <v>19</v>
      </c>
      <c r="N148" s="238" t="s">
        <v>45</v>
      </c>
      <c r="O148" s="86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1" t="s">
        <v>164</v>
      </c>
      <c r="AT148" s="241" t="s">
        <v>160</v>
      </c>
      <c r="AU148" s="241" t="s">
        <v>83</v>
      </c>
      <c r="AY148" s="19" t="s">
        <v>157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81</v>
      </c>
      <c r="BK148" s="242">
        <f>ROUND(I148*H148,2)</f>
        <v>0</v>
      </c>
      <c r="BL148" s="19" t="s">
        <v>164</v>
      </c>
      <c r="BM148" s="241" t="s">
        <v>1892</v>
      </c>
    </row>
    <row r="149" s="13" customFormat="1">
      <c r="A149" s="13"/>
      <c r="B149" s="247"/>
      <c r="C149" s="248"/>
      <c r="D149" s="243" t="s">
        <v>176</v>
      </c>
      <c r="E149" s="248"/>
      <c r="F149" s="250" t="s">
        <v>1893</v>
      </c>
      <c r="G149" s="248"/>
      <c r="H149" s="251">
        <v>814.90999999999997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176</v>
      </c>
      <c r="AU149" s="257" t="s">
        <v>83</v>
      </c>
      <c r="AV149" s="13" t="s">
        <v>83</v>
      </c>
      <c r="AW149" s="13" t="s">
        <v>4</v>
      </c>
      <c r="AX149" s="13" t="s">
        <v>81</v>
      </c>
      <c r="AY149" s="257" t="s">
        <v>157</v>
      </c>
    </row>
    <row r="150" s="2" customFormat="1" ht="33" customHeight="1">
      <c r="A150" s="40"/>
      <c r="B150" s="41"/>
      <c r="C150" s="229" t="s">
        <v>307</v>
      </c>
      <c r="D150" s="229" t="s">
        <v>160</v>
      </c>
      <c r="E150" s="230" t="s">
        <v>687</v>
      </c>
      <c r="F150" s="231" t="s">
        <v>1894</v>
      </c>
      <c r="G150" s="232" t="s">
        <v>362</v>
      </c>
      <c r="H150" s="233">
        <v>5.75</v>
      </c>
      <c r="I150" s="234"/>
      <c r="J150" s="235">
        <f>ROUND(I150*H150,2)</f>
        <v>0</v>
      </c>
      <c r="K150" s="236"/>
      <c r="L150" s="46"/>
      <c r="M150" s="237" t="s">
        <v>19</v>
      </c>
      <c r="N150" s="238" t="s">
        <v>45</v>
      </c>
      <c r="O150" s="86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1" t="s">
        <v>164</v>
      </c>
      <c r="AT150" s="241" t="s">
        <v>160</v>
      </c>
      <c r="AU150" s="241" t="s">
        <v>83</v>
      </c>
      <c r="AY150" s="19" t="s">
        <v>157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9" t="s">
        <v>81</v>
      </c>
      <c r="BK150" s="242">
        <f>ROUND(I150*H150,2)</f>
        <v>0</v>
      </c>
      <c r="BL150" s="19" t="s">
        <v>164</v>
      </c>
      <c r="BM150" s="241" t="s">
        <v>1895</v>
      </c>
    </row>
    <row r="151" s="2" customFormat="1" ht="44.25" customHeight="1">
      <c r="A151" s="40"/>
      <c r="B151" s="41"/>
      <c r="C151" s="229" t="s">
        <v>311</v>
      </c>
      <c r="D151" s="229" t="s">
        <v>160</v>
      </c>
      <c r="E151" s="230" t="s">
        <v>1896</v>
      </c>
      <c r="F151" s="231" t="s">
        <v>1897</v>
      </c>
      <c r="G151" s="232" t="s">
        <v>362</v>
      </c>
      <c r="H151" s="233">
        <v>0.55300000000000005</v>
      </c>
      <c r="I151" s="234"/>
      <c r="J151" s="235">
        <f>ROUND(I151*H151,2)</f>
        <v>0</v>
      </c>
      <c r="K151" s="236"/>
      <c r="L151" s="46"/>
      <c r="M151" s="237" t="s">
        <v>19</v>
      </c>
      <c r="N151" s="238" t="s">
        <v>45</v>
      </c>
      <c r="O151" s="86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164</v>
      </c>
      <c r="AT151" s="241" t="s">
        <v>160</v>
      </c>
      <c r="AU151" s="241" t="s">
        <v>83</v>
      </c>
      <c r="AY151" s="19" t="s">
        <v>157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81</v>
      </c>
      <c r="BK151" s="242">
        <f>ROUND(I151*H151,2)</f>
        <v>0</v>
      </c>
      <c r="BL151" s="19" t="s">
        <v>164</v>
      </c>
      <c r="BM151" s="241" t="s">
        <v>1898</v>
      </c>
    </row>
    <row r="152" s="2" customFormat="1" ht="44.25" customHeight="1">
      <c r="A152" s="40"/>
      <c r="B152" s="41"/>
      <c r="C152" s="229" t="s">
        <v>317</v>
      </c>
      <c r="D152" s="229" t="s">
        <v>160</v>
      </c>
      <c r="E152" s="230" t="s">
        <v>1899</v>
      </c>
      <c r="F152" s="231" t="s">
        <v>1900</v>
      </c>
      <c r="G152" s="232" t="s">
        <v>362</v>
      </c>
      <c r="H152" s="233">
        <v>36.587000000000003</v>
      </c>
      <c r="I152" s="234"/>
      <c r="J152" s="235">
        <f>ROUND(I152*H152,2)</f>
        <v>0</v>
      </c>
      <c r="K152" s="236"/>
      <c r="L152" s="46"/>
      <c r="M152" s="237" t="s">
        <v>19</v>
      </c>
      <c r="N152" s="238" t="s">
        <v>45</v>
      </c>
      <c r="O152" s="86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1" t="s">
        <v>164</v>
      </c>
      <c r="AT152" s="241" t="s">
        <v>160</v>
      </c>
      <c r="AU152" s="241" t="s">
        <v>83</v>
      </c>
      <c r="AY152" s="19" t="s">
        <v>157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81</v>
      </c>
      <c r="BK152" s="242">
        <f>ROUND(I152*H152,2)</f>
        <v>0</v>
      </c>
      <c r="BL152" s="19" t="s">
        <v>164</v>
      </c>
      <c r="BM152" s="241" t="s">
        <v>1901</v>
      </c>
    </row>
    <row r="153" s="13" customFormat="1">
      <c r="A153" s="13"/>
      <c r="B153" s="247"/>
      <c r="C153" s="248"/>
      <c r="D153" s="243" t="s">
        <v>176</v>
      </c>
      <c r="E153" s="249" t="s">
        <v>19</v>
      </c>
      <c r="F153" s="250" t="s">
        <v>1902</v>
      </c>
      <c r="G153" s="248"/>
      <c r="H153" s="251">
        <v>42.890000000000001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176</v>
      </c>
      <c r="AU153" s="257" t="s">
        <v>83</v>
      </c>
      <c r="AV153" s="13" t="s">
        <v>83</v>
      </c>
      <c r="AW153" s="13" t="s">
        <v>35</v>
      </c>
      <c r="AX153" s="13" t="s">
        <v>74</v>
      </c>
      <c r="AY153" s="257" t="s">
        <v>157</v>
      </c>
    </row>
    <row r="154" s="13" customFormat="1">
      <c r="A154" s="13"/>
      <c r="B154" s="247"/>
      <c r="C154" s="248"/>
      <c r="D154" s="243" t="s">
        <v>176</v>
      </c>
      <c r="E154" s="249" t="s">
        <v>19</v>
      </c>
      <c r="F154" s="250" t="s">
        <v>1903</v>
      </c>
      <c r="G154" s="248"/>
      <c r="H154" s="251">
        <v>-5.75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176</v>
      </c>
      <c r="AU154" s="257" t="s">
        <v>83</v>
      </c>
      <c r="AV154" s="13" t="s">
        <v>83</v>
      </c>
      <c r="AW154" s="13" t="s">
        <v>35</v>
      </c>
      <c r="AX154" s="13" t="s">
        <v>74</v>
      </c>
      <c r="AY154" s="257" t="s">
        <v>157</v>
      </c>
    </row>
    <row r="155" s="13" customFormat="1">
      <c r="A155" s="13"/>
      <c r="B155" s="247"/>
      <c r="C155" s="248"/>
      <c r="D155" s="243" t="s">
        <v>176</v>
      </c>
      <c r="E155" s="249" t="s">
        <v>19</v>
      </c>
      <c r="F155" s="250" t="s">
        <v>1904</v>
      </c>
      <c r="G155" s="248"/>
      <c r="H155" s="251">
        <v>-0.55300000000000005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176</v>
      </c>
      <c r="AU155" s="257" t="s">
        <v>83</v>
      </c>
      <c r="AV155" s="13" t="s">
        <v>83</v>
      </c>
      <c r="AW155" s="13" t="s">
        <v>35</v>
      </c>
      <c r="AX155" s="13" t="s">
        <v>74</v>
      </c>
      <c r="AY155" s="257" t="s">
        <v>157</v>
      </c>
    </row>
    <row r="156" s="14" customFormat="1">
      <c r="A156" s="14"/>
      <c r="B156" s="258"/>
      <c r="C156" s="259"/>
      <c r="D156" s="243" t="s">
        <v>176</v>
      </c>
      <c r="E156" s="260" t="s">
        <v>19</v>
      </c>
      <c r="F156" s="261" t="s">
        <v>183</v>
      </c>
      <c r="G156" s="259"/>
      <c r="H156" s="262">
        <v>36.587000000000003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8" t="s">
        <v>176</v>
      </c>
      <c r="AU156" s="268" t="s">
        <v>83</v>
      </c>
      <c r="AV156" s="14" t="s">
        <v>164</v>
      </c>
      <c r="AW156" s="14" t="s">
        <v>35</v>
      </c>
      <c r="AX156" s="14" t="s">
        <v>81</v>
      </c>
      <c r="AY156" s="268" t="s">
        <v>157</v>
      </c>
    </row>
    <row r="157" s="12" customFormat="1" ht="25.92" customHeight="1">
      <c r="A157" s="12"/>
      <c r="B157" s="213"/>
      <c r="C157" s="214"/>
      <c r="D157" s="215" t="s">
        <v>73</v>
      </c>
      <c r="E157" s="216" t="s">
        <v>388</v>
      </c>
      <c r="F157" s="216" t="s">
        <v>389</v>
      </c>
      <c r="G157" s="214"/>
      <c r="H157" s="214"/>
      <c r="I157" s="217"/>
      <c r="J157" s="218">
        <f>BK157</f>
        <v>0</v>
      </c>
      <c r="K157" s="214"/>
      <c r="L157" s="219"/>
      <c r="M157" s="220"/>
      <c r="N157" s="221"/>
      <c r="O157" s="221"/>
      <c r="P157" s="222">
        <f>P158+P184+P204+P221</f>
        <v>0</v>
      </c>
      <c r="Q157" s="221"/>
      <c r="R157" s="222">
        <f>R158+R184+R204+R221</f>
        <v>0.130608</v>
      </c>
      <c r="S157" s="221"/>
      <c r="T157" s="223">
        <f>T158+T184+T204+T221</f>
        <v>5.40069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83</v>
      </c>
      <c r="AT157" s="225" t="s">
        <v>73</v>
      </c>
      <c r="AU157" s="225" t="s">
        <v>74</v>
      </c>
      <c r="AY157" s="224" t="s">
        <v>157</v>
      </c>
      <c r="BK157" s="226">
        <f>BK158+BK184+BK204+BK221</f>
        <v>0</v>
      </c>
    </row>
    <row r="158" s="12" customFormat="1" ht="22.8" customHeight="1">
      <c r="A158" s="12"/>
      <c r="B158" s="213"/>
      <c r="C158" s="214"/>
      <c r="D158" s="215" t="s">
        <v>73</v>
      </c>
      <c r="E158" s="227" t="s">
        <v>706</v>
      </c>
      <c r="F158" s="227" t="s">
        <v>707</v>
      </c>
      <c r="G158" s="214"/>
      <c r="H158" s="214"/>
      <c r="I158" s="217"/>
      <c r="J158" s="228">
        <f>BK158</f>
        <v>0</v>
      </c>
      <c r="K158" s="214"/>
      <c r="L158" s="219"/>
      <c r="M158" s="220"/>
      <c r="N158" s="221"/>
      <c r="O158" s="221"/>
      <c r="P158" s="222">
        <f>SUM(P159:P183)</f>
        <v>0</v>
      </c>
      <c r="Q158" s="221"/>
      <c r="R158" s="222">
        <f>SUM(R159:R183)</f>
        <v>0</v>
      </c>
      <c r="S158" s="221"/>
      <c r="T158" s="223">
        <f>SUM(T159:T183)</f>
        <v>0.51476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4" t="s">
        <v>83</v>
      </c>
      <c r="AT158" s="225" t="s">
        <v>73</v>
      </c>
      <c r="AU158" s="225" t="s">
        <v>81</v>
      </c>
      <c r="AY158" s="224" t="s">
        <v>157</v>
      </c>
      <c r="BK158" s="226">
        <f>SUM(BK159:BK183)</f>
        <v>0</v>
      </c>
    </row>
    <row r="159" s="2" customFormat="1" ht="16.5" customHeight="1">
      <c r="A159" s="40"/>
      <c r="B159" s="41"/>
      <c r="C159" s="229" t="s">
        <v>332</v>
      </c>
      <c r="D159" s="229" t="s">
        <v>160</v>
      </c>
      <c r="E159" s="230" t="s">
        <v>708</v>
      </c>
      <c r="F159" s="231" t="s">
        <v>709</v>
      </c>
      <c r="G159" s="232" t="s">
        <v>204</v>
      </c>
      <c r="H159" s="233">
        <v>64</v>
      </c>
      <c r="I159" s="234"/>
      <c r="J159" s="235">
        <f>ROUND(I159*H159,2)</f>
        <v>0</v>
      </c>
      <c r="K159" s="236"/>
      <c r="L159" s="46"/>
      <c r="M159" s="237" t="s">
        <v>19</v>
      </c>
      <c r="N159" s="238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242</v>
      </c>
      <c r="AT159" s="241" t="s">
        <v>160</v>
      </c>
      <c r="AU159" s="241" t="s">
        <v>83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242</v>
      </c>
      <c r="BM159" s="241" t="s">
        <v>1905</v>
      </c>
    </row>
    <row r="160" s="13" customFormat="1">
      <c r="A160" s="13"/>
      <c r="B160" s="247"/>
      <c r="C160" s="248"/>
      <c r="D160" s="243" t="s">
        <v>176</v>
      </c>
      <c r="E160" s="249" t="s">
        <v>19</v>
      </c>
      <c r="F160" s="250" t="s">
        <v>1906</v>
      </c>
      <c r="G160" s="248"/>
      <c r="H160" s="251">
        <v>64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176</v>
      </c>
      <c r="AU160" s="257" t="s">
        <v>83</v>
      </c>
      <c r="AV160" s="13" t="s">
        <v>83</v>
      </c>
      <c r="AW160" s="13" t="s">
        <v>35</v>
      </c>
      <c r="AX160" s="13" t="s">
        <v>81</v>
      </c>
      <c r="AY160" s="257" t="s">
        <v>157</v>
      </c>
    </row>
    <row r="161" s="2" customFormat="1" ht="21.75" customHeight="1">
      <c r="A161" s="40"/>
      <c r="B161" s="41"/>
      <c r="C161" s="229" t="s">
        <v>337</v>
      </c>
      <c r="D161" s="229" t="s">
        <v>160</v>
      </c>
      <c r="E161" s="230" t="s">
        <v>712</v>
      </c>
      <c r="F161" s="231" t="s">
        <v>713</v>
      </c>
      <c r="G161" s="232" t="s">
        <v>163</v>
      </c>
      <c r="H161" s="233">
        <v>5.673</v>
      </c>
      <c r="I161" s="234"/>
      <c r="J161" s="235">
        <f>ROUND(I161*H161,2)</f>
        <v>0</v>
      </c>
      <c r="K161" s="236"/>
      <c r="L161" s="46"/>
      <c r="M161" s="237" t="s">
        <v>19</v>
      </c>
      <c r="N161" s="238" t="s">
        <v>45</v>
      </c>
      <c r="O161" s="86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1" t="s">
        <v>242</v>
      </c>
      <c r="AT161" s="241" t="s">
        <v>160</v>
      </c>
      <c r="AU161" s="241" t="s">
        <v>83</v>
      </c>
      <c r="AY161" s="19" t="s">
        <v>157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81</v>
      </c>
      <c r="BK161" s="242">
        <f>ROUND(I161*H161,2)</f>
        <v>0</v>
      </c>
      <c r="BL161" s="19" t="s">
        <v>242</v>
      </c>
      <c r="BM161" s="241" t="s">
        <v>1907</v>
      </c>
    </row>
    <row r="162" s="13" customFormat="1">
      <c r="A162" s="13"/>
      <c r="B162" s="247"/>
      <c r="C162" s="248"/>
      <c r="D162" s="243" t="s">
        <v>176</v>
      </c>
      <c r="E162" s="249" t="s">
        <v>19</v>
      </c>
      <c r="F162" s="250" t="s">
        <v>187</v>
      </c>
      <c r="G162" s="248"/>
      <c r="H162" s="251">
        <v>5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176</v>
      </c>
      <c r="AU162" s="257" t="s">
        <v>83</v>
      </c>
      <c r="AV162" s="13" t="s">
        <v>83</v>
      </c>
      <c r="AW162" s="13" t="s">
        <v>35</v>
      </c>
      <c r="AX162" s="13" t="s">
        <v>74</v>
      </c>
      <c r="AY162" s="257" t="s">
        <v>157</v>
      </c>
    </row>
    <row r="163" s="13" customFormat="1">
      <c r="A163" s="13"/>
      <c r="B163" s="247"/>
      <c r="C163" s="248"/>
      <c r="D163" s="243" t="s">
        <v>176</v>
      </c>
      <c r="E163" s="249" t="s">
        <v>19</v>
      </c>
      <c r="F163" s="250" t="s">
        <v>1908</v>
      </c>
      <c r="G163" s="248"/>
      <c r="H163" s="251">
        <v>0.504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176</v>
      </c>
      <c r="AU163" s="257" t="s">
        <v>83</v>
      </c>
      <c r="AV163" s="13" t="s">
        <v>83</v>
      </c>
      <c r="AW163" s="13" t="s">
        <v>35</v>
      </c>
      <c r="AX163" s="13" t="s">
        <v>74</v>
      </c>
      <c r="AY163" s="257" t="s">
        <v>157</v>
      </c>
    </row>
    <row r="164" s="13" customFormat="1">
      <c r="A164" s="13"/>
      <c r="B164" s="247"/>
      <c r="C164" s="248"/>
      <c r="D164" s="243" t="s">
        <v>176</v>
      </c>
      <c r="E164" s="249" t="s">
        <v>19</v>
      </c>
      <c r="F164" s="250" t="s">
        <v>1909</v>
      </c>
      <c r="G164" s="248"/>
      <c r="H164" s="251">
        <v>0.16900000000000001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176</v>
      </c>
      <c r="AU164" s="257" t="s">
        <v>83</v>
      </c>
      <c r="AV164" s="13" t="s">
        <v>83</v>
      </c>
      <c r="AW164" s="13" t="s">
        <v>35</v>
      </c>
      <c r="AX164" s="13" t="s">
        <v>74</v>
      </c>
      <c r="AY164" s="257" t="s">
        <v>157</v>
      </c>
    </row>
    <row r="165" s="14" customFormat="1">
      <c r="A165" s="14"/>
      <c r="B165" s="258"/>
      <c r="C165" s="259"/>
      <c r="D165" s="243" t="s">
        <v>176</v>
      </c>
      <c r="E165" s="260" t="s">
        <v>19</v>
      </c>
      <c r="F165" s="261" t="s">
        <v>183</v>
      </c>
      <c r="G165" s="259"/>
      <c r="H165" s="262">
        <v>5.6729999999999992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176</v>
      </c>
      <c r="AU165" s="268" t="s">
        <v>83</v>
      </c>
      <c r="AV165" s="14" t="s">
        <v>164</v>
      </c>
      <c r="AW165" s="14" t="s">
        <v>35</v>
      </c>
      <c r="AX165" s="14" t="s">
        <v>81</v>
      </c>
      <c r="AY165" s="268" t="s">
        <v>157</v>
      </c>
    </row>
    <row r="166" s="2" customFormat="1" ht="21.75" customHeight="1">
      <c r="A166" s="40"/>
      <c r="B166" s="41"/>
      <c r="C166" s="229" t="s">
        <v>341</v>
      </c>
      <c r="D166" s="229" t="s">
        <v>160</v>
      </c>
      <c r="E166" s="230" t="s">
        <v>1910</v>
      </c>
      <c r="F166" s="231" t="s">
        <v>1911</v>
      </c>
      <c r="G166" s="232" t="s">
        <v>174</v>
      </c>
      <c r="H166" s="233">
        <v>27.899999999999999</v>
      </c>
      <c r="I166" s="234"/>
      <c r="J166" s="235">
        <f>ROUND(I166*H166,2)</f>
        <v>0</v>
      </c>
      <c r="K166" s="236"/>
      <c r="L166" s="46"/>
      <c r="M166" s="237" t="s">
        <v>19</v>
      </c>
      <c r="N166" s="238" t="s">
        <v>45</v>
      </c>
      <c r="O166" s="86"/>
      <c r="P166" s="239">
        <f>O166*H166</f>
        <v>0</v>
      </c>
      <c r="Q166" s="239">
        <v>0</v>
      </c>
      <c r="R166" s="239">
        <f>Q166*H166</f>
        <v>0</v>
      </c>
      <c r="S166" s="239">
        <v>0.0044000000000000003</v>
      </c>
      <c r="T166" s="240">
        <f>S166*H166</f>
        <v>0.12276000000000001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1" t="s">
        <v>242</v>
      </c>
      <c r="AT166" s="241" t="s">
        <v>160</v>
      </c>
      <c r="AU166" s="241" t="s">
        <v>83</v>
      </c>
      <c r="AY166" s="19" t="s">
        <v>157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9" t="s">
        <v>81</v>
      </c>
      <c r="BK166" s="242">
        <f>ROUND(I166*H166,2)</f>
        <v>0</v>
      </c>
      <c r="BL166" s="19" t="s">
        <v>242</v>
      </c>
      <c r="BM166" s="241" t="s">
        <v>1912</v>
      </c>
    </row>
    <row r="167" s="13" customFormat="1">
      <c r="A167" s="13"/>
      <c r="B167" s="247"/>
      <c r="C167" s="248"/>
      <c r="D167" s="243" t="s">
        <v>176</v>
      </c>
      <c r="E167" s="249" t="s">
        <v>19</v>
      </c>
      <c r="F167" s="250" t="s">
        <v>1913</v>
      </c>
      <c r="G167" s="248"/>
      <c r="H167" s="251">
        <v>84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176</v>
      </c>
      <c r="AU167" s="257" t="s">
        <v>83</v>
      </c>
      <c r="AV167" s="13" t="s">
        <v>83</v>
      </c>
      <c r="AW167" s="13" t="s">
        <v>35</v>
      </c>
      <c r="AX167" s="13" t="s">
        <v>74</v>
      </c>
      <c r="AY167" s="257" t="s">
        <v>157</v>
      </c>
    </row>
    <row r="168" s="13" customFormat="1">
      <c r="A168" s="13"/>
      <c r="B168" s="247"/>
      <c r="C168" s="248"/>
      <c r="D168" s="243" t="s">
        <v>176</v>
      </c>
      <c r="E168" s="249" t="s">
        <v>19</v>
      </c>
      <c r="F168" s="250" t="s">
        <v>1914</v>
      </c>
      <c r="G168" s="248"/>
      <c r="H168" s="251">
        <v>9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176</v>
      </c>
      <c r="AU168" s="257" t="s">
        <v>83</v>
      </c>
      <c r="AV168" s="13" t="s">
        <v>83</v>
      </c>
      <c r="AW168" s="13" t="s">
        <v>35</v>
      </c>
      <c r="AX168" s="13" t="s">
        <v>74</v>
      </c>
      <c r="AY168" s="257" t="s">
        <v>157</v>
      </c>
    </row>
    <row r="169" s="14" customFormat="1">
      <c r="A169" s="14"/>
      <c r="B169" s="258"/>
      <c r="C169" s="259"/>
      <c r="D169" s="243" t="s">
        <v>176</v>
      </c>
      <c r="E169" s="260" t="s">
        <v>19</v>
      </c>
      <c r="F169" s="261" t="s">
        <v>183</v>
      </c>
      <c r="G169" s="259"/>
      <c r="H169" s="262">
        <v>93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176</v>
      </c>
      <c r="AU169" s="268" t="s">
        <v>83</v>
      </c>
      <c r="AV169" s="14" t="s">
        <v>164</v>
      </c>
      <c r="AW169" s="14" t="s">
        <v>35</v>
      </c>
      <c r="AX169" s="14" t="s">
        <v>81</v>
      </c>
      <c r="AY169" s="268" t="s">
        <v>157</v>
      </c>
    </row>
    <row r="170" s="13" customFormat="1">
      <c r="A170" s="13"/>
      <c r="B170" s="247"/>
      <c r="C170" s="248"/>
      <c r="D170" s="243" t="s">
        <v>176</v>
      </c>
      <c r="E170" s="248"/>
      <c r="F170" s="250" t="s">
        <v>1915</v>
      </c>
      <c r="G170" s="248"/>
      <c r="H170" s="251">
        <v>27.899999999999999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176</v>
      </c>
      <c r="AU170" s="257" t="s">
        <v>83</v>
      </c>
      <c r="AV170" s="13" t="s">
        <v>83</v>
      </c>
      <c r="AW170" s="13" t="s">
        <v>4</v>
      </c>
      <c r="AX170" s="13" t="s">
        <v>81</v>
      </c>
      <c r="AY170" s="257" t="s">
        <v>157</v>
      </c>
    </row>
    <row r="171" s="2" customFormat="1" ht="21.75" customHeight="1">
      <c r="A171" s="40"/>
      <c r="B171" s="41"/>
      <c r="C171" s="229" t="s">
        <v>345</v>
      </c>
      <c r="D171" s="229" t="s">
        <v>160</v>
      </c>
      <c r="E171" s="230" t="s">
        <v>719</v>
      </c>
      <c r="F171" s="231" t="s">
        <v>720</v>
      </c>
      <c r="G171" s="232" t="s">
        <v>204</v>
      </c>
      <c r="H171" s="233">
        <v>24</v>
      </c>
      <c r="I171" s="234"/>
      <c r="J171" s="235">
        <f>ROUND(I171*H171,2)</f>
        <v>0</v>
      </c>
      <c r="K171" s="236"/>
      <c r="L171" s="46"/>
      <c r="M171" s="237" t="s">
        <v>19</v>
      </c>
      <c r="N171" s="238" t="s">
        <v>45</v>
      </c>
      <c r="O171" s="86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1" t="s">
        <v>242</v>
      </c>
      <c r="AT171" s="241" t="s">
        <v>160</v>
      </c>
      <c r="AU171" s="241" t="s">
        <v>83</v>
      </c>
      <c r="AY171" s="19" t="s">
        <v>157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9" t="s">
        <v>81</v>
      </c>
      <c r="BK171" s="242">
        <f>ROUND(I171*H171,2)</f>
        <v>0</v>
      </c>
      <c r="BL171" s="19" t="s">
        <v>242</v>
      </c>
      <c r="BM171" s="241" t="s">
        <v>1916</v>
      </c>
    </row>
    <row r="172" s="13" customFormat="1">
      <c r="A172" s="13"/>
      <c r="B172" s="247"/>
      <c r="C172" s="248"/>
      <c r="D172" s="243" t="s">
        <v>176</v>
      </c>
      <c r="E172" s="249" t="s">
        <v>19</v>
      </c>
      <c r="F172" s="250" t="s">
        <v>1917</v>
      </c>
      <c r="G172" s="248"/>
      <c r="H172" s="251">
        <v>24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176</v>
      </c>
      <c r="AU172" s="257" t="s">
        <v>83</v>
      </c>
      <c r="AV172" s="13" t="s">
        <v>83</v>
      </c>
      <c r="AW172" s="13" t="s">
        <v>35</v>
      </c>
      <c r="AX172" s="13" t="s">
        <v>81</v>
      </c>
      <c r="AY172" s="257" t="s">
        <v>157</v>
      </c>
    </row>
    <row r="173" s="2" customFormat="1" ht="21.75" customHeight="1">
      <c r="A173" s="40"/>
      <c r="B173" s="41"/>
      <c r="C173" s="229" t="s">
        <v>349</v>
      </c>
      <c r="D173" s="229" t="s">
        <v>160</v>
      </c>
      <c r="E173" s="230" t="s">
        <v>745</v>
      </c>
      <c r="F173" s="231" t="s">
        <v>746</v>
      </c>
      <c r="G173" s="232" t="s">
        <v>174</v>
      </c>
      <c r="H173" s="233">
        <v>56</v>
      </c>
      <c r="I173" s="234"/>
      <c r="J173" s="235">
        <f>ROUND(I173*H173,2)</f>
        <v>0</v>
      </c>
      <c r="K173" s="236"/>
      <c r="L173" s="46"/>
      <c r="M173" s="237" t="s">
        <v>19</v>
      </c>
      <c r="N173" s="238" t="s">
        <v>45</v>
      </c>
      <c r="O173" s="86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1" t="s">
        <v>242</v>
      </c>
      <c r="AT173" s="241" t="s">
        <v>160</v>
      </c>
      <c r="AU173" s="241" t="s">
        <v>83</v>
      </c>
      <c r="AY173" s="19" t="s">
        <v>157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9" t="s">
        <v>81</v>
      </c>
      <c r="BK173" s="242">
        <f>ROUND(I173*H173,2)</f>
        <v>0</v>
      </c>
      <c r="BL173" s="19" t="s">
        <v>242</v>
      </c>
      <c r="BM173" s="241" t="s">
        <v>1918</v>
      </c>
    </row>
    <row r="174" s="2" customFormat="1" ht="16.5" customHeight="1">
      <c r="A174" s="40"/>
      <c r="B174" s="41"/>
      <c r="C174" s="280" t="s">
        <v>353</v>
      </c>
      <c r="D174" s="280" t="s">
        <v>251</v>
      </c>
      <c r="E174" s="281" t="s">
        <v>748</v>
      </c>
      <c r="F174" s="282" t="s">
        <v>749</v>
      </c>
      <c r="G174" s="283" t="s">
        <v>163</v>
      </c>
      <c r="H174" s="284">
        <v>0.504</v>
      </c>
      <c r="I174" s="285"/>
      <c r="J174" s="286">
        <f>ROUND(I174*H174,2)</f>
        <v>0</v>
      </c>
      <c r="K174" s="287"/>
      <c r="L174" s="288"/>
      <c r="M174" s="289" t="s">
        <v>19</v>
      </c>
      <c r="N174" s="290" t="s">
        <v>45</v>
      </c>
      <c r="O174" s="86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1" t="s">
        <v>311</v>
      </c>
      <c r="AT174" s="241" t="s">
        <v>251</v>
      </c>
      <c r="AU174" s="241" t="s">
        <v>83</v>
      </c>
      <c r="AY174" s="19" t="s">
        <v>157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9" t="s">
        <v>81</v>
      </c>
      <c r="BK174" s="242">
        <f>ROUND(I174*H174,2)</f>
        <v>0</v>
      </c>
      <c r="BL174" s="19" t="s">
        <v>242</v>
      </c>
      <c r="BM174" s="241" t="s">
        <v>1919</v>
      </c>
    </row>
    <row r="175" s="13" customFormat="1">
      <c r="A175" s="13"/>
      <c r="B175" s="247"/>
      <c r="C175" s="248"/>
      <c r="D175" s="243" t="s">
        <v>176</v>
      </c>
      <c r="E175" s="249" t="s">
        <v>19</v>
      </c>
      <c r="F175" s="250" t="s">
        <v>1920</v>
      </c>
      <c r="G175" s="248"/>
      <c r="H175" s="251">
        <v>0.504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176</v>
      </c>
      <c r="AU175" s="257" t="s">
        <v>83</v>
      </c>
      <c r="AV175" s="13" t="s">
        <v>83</v>
      </c>
      <c r="AW175" s="13" t="s">
        <v>35</v>
      </c>
      <c r="AX175" s="13" t="s">
        <v>74</v>
      </c>
      <c r="AY175" s="257" t="s">
        <v>157</v>
      </c>
    </row>
    <row r="176" s="14" customFormat="1">
      <c r="A176" s="14"/>
      <c r="B176" s="258"/>
      <c r="C176" s="259"/>
      <c r="D176" s="243" t="s">
        <v>176</v>
      </c>
      <c r="E176" s="260" t="s">
        <v>19</v>
      </c>
      <c r="F176" s="261" t="s">
        <v>183</v>
      </c>
      <c r="G176" s="259"/>
      <c r="H176" s="262">
        <v>0.504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8" t="s">
        <v>176</v>
      </c>
      <c r="AU176" s="268" t="s">
        <v>83</v>
      </c>
      <c r="AV176" s="14" t="s">
        <v>164</v>
      </c>
      <c r="AW176" s="14" t="s">
        <v>35</v>
      </c>
      <c r="AX176" s="14" t="s">
        <v>81</v>
      </c>
      <c r="AY176" s="268" t="s">
        <v>157</v>
      </c>
    </row>
    <row r="177" s="2" customFormat="1" ht="21.75" customHeight="1">
      <c r="A177" s="40"/>
      <c r="B177" s="41"/>
      <c r="C177" s="229" t="s">
        <v>359</v>
      </c>
      <c r="D177" s="229" t="s">
        <v>160</v>
      </c>
      <c r="E177" s="230" t="s">
        <v>752</v>
      </c>
      <c r="F177" s="231" t="s">
        <v>753</v>
      </c>
      <c r="G177" s="232" t="s">
        <v>204</v>
      </c>
      <c r="H177" s="233">
        <v>64</v>
      </c>
      <c r="I177" s="234"/>
      <c r="J177" s="235">
        <f>ROUND(I177*H177,2)</f>
        <v>0</v>
      </c>
      <c r="K177" s="236"/>
      <c r="L177" s="46"/>
      <c r="M177" s="237" t="s">
        <v>19</v>
      </c>
      <c r="N177" s="238" t="s">
        <v>45</v>
      </c>
      <c r="O177" s="86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1" t="s">
        <v>242</v>
      </c>
      <c r="AT177" s="241" t="s">
        <v>160</v>
      </c>
      <c r="AU177" s="241" t="s">
        <v>83</v>
      </c>
      <c r="AY177" s="19" t="s">
        <v>157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9" t="s">
        <v>81</v>
      </c>
      <c r="BK177" s="242">
        <f>ROUND(I177*H177,2)</f>
        <v>0</v>
      </c>
      <c r="BL177" s="19" t="s">
        <v>242</v>
      </c>
      <c r="BM177" s="241" t="s">
        <v>1921</v>
      </c>
    </row>
    <row r="178" s="2" customFormat="1" ht="16.5" customHeight="1">
      <c r="A178" s="40"/>
      <c r="B178" s="41"/>
      <c r="C178" s="280" t="s">
        <v>365</v>
      </c>
      <c r="D178" s="280" t="s">
        <v>251</v>
      </c>
      <c r="E178" s="281" t="s">
        <v>748</v>
      </c>
      <c r="F178" s="282" t="s">
        <v>749</v>
      </c>
      <c r="G178" s="283" t="s">
        <v>163</v>
      </c>
      <c r="H178" s="284">
        <v>0.16900000000000001</v>
      </c>
      <c r="I178" s="285"/>
      <c r="J178" s="286">
        <f>ROUND(I178*H178,2)</f>
        <v>0</v>
      </c>
      <c r="K178" s="287"/>
      <c r="L178" s="288"/>
      <c r="M178" s="289" t="s">
        <v>19</v>
      </c>
      <c r="N178" s="290" t="s">
        <v>45</v>
      </c>
      <c r="O178" s="86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1" t="s">
        <v>311</v>
      </c>
      <c r="AT178" s="241" t="s">
        <v>251</v>
      </c>
      <c r="AU178" s="241" t="s">
        <v>83</v>
      </c>
      <c r="AY178" s="19" t="s">
        <v>157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9" t="s">
        <v>81</v>
      </c>
      <c r="BK178" s="242">
        <f>ROUND(I178*H178,2)</f>
        <v>0</v>
      </c>
      <c r="BL178" s="19" t="s">
        <v>242</v>
      </c>
      <c r="BM178" s="241" t="s">
        <v>1922</v>
      </c>
    </row>
    <row r="179" s="13" customFormat="1">
      <c r="A179" s="13"/>
      <c r="B179" s="247"/>
      <c r="C179" s="248"/>
      <c r="D179" s="243" t="s">
        <v>176</v>
      </c>
      <c r="E179" s="249" t="s">
        <v>19</v>
      </c>
      <c r="F179" s="250" t="s">
        <v>1923</v>
      </c>
      <c r="G179" s="248"/>
      <c r="H179" s="251">
        <v>0.154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176</v>
      </c>
      <c r="AU179" s="257" t="s">
        <v>83</v>
      </c>
      <c r="AV179" s="13" t="s">
        <v>83</v>
      </c>
      <c r="AW179" s="13" t="s">
        <v>35</v>
      </c>
      <c r="AX179" s="13" t="s">
        <v>81</v>
      </c>
      <c r="AY179" s="257" t="s">
        <v>157</v>
      </c>
    </row>
    <row r="180" s="13" customFormat="1">
      <c r="A180" s="13"/>
      <c r="B180" s="247"/>
      <c r="C180" s="248"/>
      <c r="D180" s="243" t="s">
        <v>176</v>
      </c>
      <c r="E180" s="248"/>
      <c r="F180" s="250" t="s">
        <v>1924</v>
      </c>
      <c r="G180" s="248"/>
      <c r="H180" s="251">
        <v>0.16900000000000001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176</v>
      </c>
      <c r="AU180" s="257" t="s">
        <v>83</v>
      </c>
      <c r="AV180" s="13" t="s">
        <v>83</v>
      </c>
      <c r="AW180" s="13" t="s">
        <v>4</v>
      </c>
      <c r="AX180" s="13" t="s">
        <v>81</v>
      </c>
      <c r="AY180" s="257" t="s">
        <v>157</v>
      </c>
    </row>
    <row r="181" s="2" customFormat="1" ht="44.25" customHeight="1">
      <c r="A181" s="40"/>
      <c r="B181" s="41"/>
      <c r="C181" s="229" t="s">
        <v>369</v>
      </c>
      <c r="D181" s="229" t="s">
        <v>160</v>
      </c>
      <c r="E181" s="230" t="s">
        <v>758</v>
      </c>
      <c r="F181" s="231" t="s">
        <v>759</v>
      </c>
      <c r="G181" s="232" t="s">
        <v>174</v>
      </c>
      <c r="H181" s="233">
        <v>56</v>
      </c>
      <c r="I181" s="234"/>
      <c r="J181" s="235">
        <f>ROUND(I181*H181,2)</f>
        <v>0</v>
      </c>
      <c r="K181" s="236"/>
      <c r="L181" s="46"/>
      <c r="M181" s="237" t="s">
        <v>19</v>
      </c>
      <c r="N181" s="238" t="s">
        <v>45</v>
      </c>
      <c r="O181" s="86"/>
      <c r="P181" s="239">
        <f>O181*H181</f>
        <v>0</v>
      </c>
      <c r="Q181" s="239">
        <v>0</v>
      </c>
      <c r="R181" s="239">
        <f>Q181*H181</f>
        <v>0</v>
      </c>
      <c r="S181" s="239">
        <v>0.0070000000000000001</v>
      </c>
      <c r="T181" s="240">
        <f>S181*H181</f>
        <v>0.39200000000000002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1" t="s">
        <v>242</v>
      </c>
      <c r="AT181" s="241" t="s">
        <v>160</v>
      </c>
      <c r="AU181" s="241" t="s">
        <v>83</v>
      </c>
      <c r="AY181" s="19" t="s">
        <v>157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9" t="s">
        <v>81</v>
      </c>
      <c r="BK181" s="242">
        <f>ROUND(I181*H181,2)</f>
        <v>0</v>
      </c>
      <c r="BL181" s="19" t="s">
        <v>242</v>
      </c>
      <c r="BM181" s="241" t="s">
        <v>1925</v>
      </c>
    </row>
    <row r="182" s="2" customFormat="1" ht="21.75" customHeight="1">
      <c r="A182" s="40"/>
      <c r="B182" s="41"/>
      <c r="C182" s="229" t="s">
        <v>373</v>
      </c>
      <c r="D182" s="229" t="s">
        <v>160</v>
      </c>
      <c r="E182" s="230" t="s">
        <v>761</v>
      </c>
      <c r="F182" s="231" t="s">
        <v>762</v>
      </c>
      <c r="G182" s="232" t="s">
        <v>163</v>
      </c>
      <c r="H182" s="233">
        <v>5.673</v>
      </c>
      <c r="I182" s="234"/>
      <c r="J182" s="235">
        <f>ROUND(I182*H182,2)</f>
        <v>0</v>
      </c>
      <c r="K182" s="236"/>
      <c r="L182" s="46"/>
      <c r="M182" s="237" t="s">
        <v>19</v>
      </c>
      <c r="N182" s="238" t="s">
        <v>45</v>
      </c>
      <c r="O182" s="86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1" t="s">
        <v>242</v>
      </c>
      <c r="AT182" s="241" t="s">
        <v>160</v>
      </c>
      <c r="AU182" s="241" t="s">
        <v>83</v>
      </c>
      <c r="AY182" s="19" t="s">
        <v>157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9" t="s">
        <v>81</v>
      </c>
      <c r="BK182" s="242">
        <f>ROUND(I182*H182,2)</f>
        <v>0</v>
      </c>
      <c r="BL182" s="19" t="s">
        <v>242</v>
      </c>
      <c r="BM182" s="241" t="s">
        <v>1926</v>
      </c>
    </row>
    <row r="183" s="2" customFormat="1" ht="21.75" customHeight="1">
      <c r="A183" s="40"/>
      <c r="B183" s="41"/>
      <c r="C183" s="229" t="s">
        <v>378</v>
      </c>
      <c r="D183" s="229" t="s">
        <v>160</v>
      </c>
      <c r="E183" s="230" t="s">
        <v>764</v>
      </c>
      <c r="F183" s="231" t="s">
        <v>765</v>
      </c>
      <c r="G183" s="232" t="s">
        <v>475</v>
      </c>
      <c r="H183" s="301"/>
      <c r="I183" s="234"/>
      <c r="J183" s="235">
        <f>ROUND(I183*H183,2)</f>
        <v>0</v>
      </c>
      <c r="K183" s="236"/>
      <c r="L183" s="46"/>
      <c r="M183" s="237" t="s">
        <v>19</v>
      </c>
      <c r="N183" s="238" t="s">
        <v>45</v>
      </c>
      <c r="O183" s="86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41" t="s">
        <v>242</v>
      </c>
      <c r="AT183" s="241" t="s">
        <v>160</v>
      </c>
      <c r="AU183" s="241" t="s">
        <v>83</v>
      </c>
      <c r="AY183" s="19" t="s">
        <v>157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9" t="s">
        <v>81</v>
      </c>
      <c r="BK183" s="242">
        <f>ROUND(I183*H183,2)</f>
        <v>0</v>
      </c>
      <c r="BL183" s="19" t="s">
        <v>242</v>
      </c>
      <c r="BM183" s="241" t="s">
        <v>1927</v>
      </c>
    </row>
    <row r="184" s="12" customFormat="1" ht="22.8" customHeight="1">
      <c r="A184" s="12"/>
      <c r="B184" s="213"/>
      <c r="C184" s="214"/>
      <c r="D184" s="215" t="s">
        <v>73</v>
      </c>
      <c r="E184" s="227" t="s">
        <v>451</v>
      </c>
      <c r="F184" s="227" t="s">
        <v>452</v>
      </c>
      <c r="G184" s="214"/>
      <c r="H184" s="214"/>
      <c r="I184" s="217"/>
      <c r="J184" s="228">
        <f>BK184</f>
        <v>0</v>
      </c>
      <c r="K184" s="214"/>
      <c r="L184" s="219"/>
      <c r="M184" s="220"/>
      <c r="N184" s="221"/>
      <c r="O184" s="221"/>
      <c r="P184" s="222">
        <f>SUM(P185:P203)</f>
        <v>0</v>
      </c>
      <c r="Q184" s="221"/>
      <c r="R184" s="222">
        <f>SUM(R185:R203)</f>
        <v>0</v>
      </c>
      <c r="S184" s="221"/>
      <c r="T184" s="223">
        <f>SUM(T185:T203)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4" t="s">
        <v>83</v>
      </c>
      <c r="AT184" s="225" t="s">
        <v>73</v>
      </c>
      <c r="AU184" s="225" t="s">
        <v>81</v>
      </c>
      <c r="AY184" s="224" t="s">
        <v>157</v>
      </c>
      <c r="BK184" s="226">
        <f>SUM(BK185:BK203)</f>
        <v>0</v>
      </c>
    </row>
    <row r="185" s="2" customFormat="1" ht="16.5" customHeight="1">
      <c r="A185" s="40"/>
      <c r="B185" s="41"/>
      <c r="C185" s="229" t="s">
        <v>384</v>
      </c>
      <c r="D185" s="229" t="s">
        <v>160</v>
      </c>
      <c r="E185" s="230" t="s">
        <v>767</v>
      </c>
      <c r="F185" s="231" t="s">
        <v>768</v>
      </c>
      <c r="G185" s="232" t="s">
        <v>204</v>
      </c>
      <c r="H185" s="233">
        <v>16</v>
      </c>
      <c r="I185" s="234"/>
      <c r="J185" s="235">
        <f>ROUND(I185*H185,2)</f>
        <v>0</v>
      </c>
      <c r="K185" s="236"/>
      <c r="L185" s="46"/>
      <c r="M185" s="237" t="s">
        <v>19</v>
      </c>
      <c r="N185" s="238" t="s">
        <v>45</v>
      </c>
      <c r="O185" s="86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1" t="s">
        <v>242</v>
      </c>
      <c r="AT185" s="241" t="s">
        <v>160</v>
      </c>
      <c r="AU185" s="241" t="s">
        <v>83</v>
      </c>
      <c r="AY185" s="19" t="s">
        <v>157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9" t="s">
        <v>81</v>
      </c>
      <c r="BK185" s="242">
        <f>ROUND(I185*H185,2)</f>
        <v>0</v>
      </c>
      <c r="BL185" s="19" t="s">
        <v>242</v>
      </c>
      <c r="BM185" s="241" t="s">
        <v>1928</v>
      </c>
    </row>
    <row r="186" s="2" customFormat="1" ht="16.5" customHeight="1">
      <c r="A186" s="40"/>
      <c r="B186" s="41"/>
      <c r="C186" s="229" t="s">
        <v>391</v>
      </c>
      <c r="D186" s="229" t="s">
        <v>160</v>
      </c>
      <c r="E186" s="230" t="s">
        <v>771</v>
      </c>
      <c r="F186" s="231" t="s">
        <v>772</v>
      </c>
      <c r="G186" s="232" t="s">
        <v>204</v>
      </c>
      <c r="H186" s="233">
        <v>14</v>
      </c>
      <c r="I186" s="234"/>
      <c r="J186" s="235">
        <f>ROUND(I186*H186,2)</f>
        <v>0</v>
      </c>
      <c r="K186" s="236"/>
      <c r="L186" s="46"/>
      <c r="M186" s="237" t="s">
        <v>19</v>
      </c>
      <c r="N186" s="238" t="s">
        <v>45</v>
      </c>
      <c r="O186" s="86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1" t="s">
        <v>242</v>
      </c>
      <c r="AT186" s="241" t="s">
        <v>160</v>
      </c>
      <c r="AU186" s="241" t="s">
        <v>83</v>
      </c>
      <c r="AY186" s="19" t="s">
        <v>157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9" t="s">
        <v>81</v>
      </c>
      <c r="BK186" s="242">
        <f>ROUND(I186*H186,2)</f>
        <v>0</v>
      </c>
      <c r="BL186" s="19" t="s">
        <v>242</v>
      </c>
      <c r="BM186" s="241" t="s">
        <v>1929</v>
      </c>
    </row>
    <row r="187" s="2" customFormat="1" ht="16.5" customHeight="1">
      <c r="A187" s="40"/>
      <c r="B187" s="41"/>
      <c r="C187" s="229" t="s">
        <v>395</v>
      </c>
      <c r="D187" s="229" t="s">
        <v>160</v>
      </c>
      <c r="E187" s="230" t="s">
        <v>778</v>
      </c>
      <c r="F187" s="231" t="s">
        <v>779</v>
      </c>
      <c r="G187" s="232" t="s">
        <v>174</v>
      </c>
      <c r="H187" s="233">
        <v>2</v>
      </c>
      <c r="I187" s="234"/>
      <c r="J187" s="235">
        <f>ROUND(I187*H187,2)</f>
        <v>0</v>
      </c>
      <c r="K187" s="236"/>
      <c r="L187" s="46"/>
      <c r="M187" s="237" t="s">
        <v>19</v>
      </c>
      <c r="N187" s="238" t="s">
        <v>45</v>
      </c>
      <c r="O187" s="86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1" t="s">
        <v>242</v>
      </c>
      <c r="AT187" s="241" t="s">
        <v>160</v>
      </c>
      <c r="AU187" s="241" t="s">
        <v>83</v>
      </c>
      <c r="AY187" s="19" t="s">
        <v>157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9" t="s">
        <v>81</v>
      </c>
      <c r="BK187" s="242">
        <f>ROUND(I187*H187,2)</f>
        <v>0</v>
      </c>
      <c r="BL187" s="19" t="s">
        <v>242</v>
      </c>
      <c r="BM187" s="241" t="s">
        <v>1930</v>
      </c>
    </row>
    <row r="188" s="13" customFormat="1">
      <c r="A188" s="13"/>
      <c r="B188" s="247"/>
      <c r="C188" s="248"/>
      <c r="D188" s="243" t="s">
        <v>176</v>
      </c>
      <c r="E188" s="249" t="s">
        <v>19</v>
      </c>
      <c r="F188" s="250" t="s">
        <v>83</v>
      </c>
      <c r="G188" s="248"/>
      <c r="H188" s="251">
        <v>2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7" t="s">
        <v>176</v>
      </c>
      <c r="AU188" s="257" t="s">
        <v>83</v>
      </c>
      <c r="AV188" s="13" t="s">
        <v>83</v>
      </c>
      <c r="AW188" s="13" t="s">
        <v>35</v>
      </c>
      <c r="AX188" s="13" t="s">
        <v>81</v>
      </c>
      <c r="AY188" s="257" t="s">
        <v>157</v>
      </c>
    </row>
    <row r="189" s="2" customFormat="1" ht="16.5" customHeight="1">
      <c r="A189" s="40"/>
      <c r="B189" s="41"/>
      <c r="C189" s="229" t="s">
        <v>399</v>
      </c>
      <c r="D189" s="229" t="s">
        <v>160</v>
      </c>
      <c r="E189" s="230" t="s">
        <v>785</v>
      </c>
      <c r="F189" s="231" t="s">
        <v>786</v>
      </c>
      <c r="G189" s="232" t="s">
        <v>204</v>
      </c>
      <c r="H189" s="233">
        <v>14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45</v>
      </c>
      <c r="O189" s="86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242</v>
      </c>
      <c r="AT189" s="241" t="s">
        <v>160</v>
      </c>
      <c r="AU189" s="241" t="s">
        <v>83</v>
      </c>
      <c r="AY189" s="19" t="s">
        <v>157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81</v>
      </c>
      <c r="BK189" s="242">
        <f>ROUND(I189*H189,2)</f>
        <v>0</v>
      </c>
      <c r="BL189" s="19" t="s">
        <v>242</v>
      </c>
      <c r="BM189" s="241" t="s">
        <v>1931</v>
      </c>
    </row>
    <row r="190" s="2" customFormat="1" ht="33" customHeight="1">
      <c r="A190" s="40"/>
      <c r="B190" s="41"/>
      <c r="C190" s="229" t="s">
        <v>405</v>
      </c>
      <c r="D190" s="229" t="s">
        <v>160</v>
      </c>
      <c r="E190" s="230" t="s">
        <v>788</v>
      </c>
      <c r="F190" s="231" t="s">
        <v>789</v>
      </c>
      <c r="G190" s="232" t="s">
        <v>174</v>
      </c>
      <c r="H190" s="233">
        <v>56</v>
      </c>
      <c r="I190" s="234"/>
      <c r="J190" s="235">
        <f>ROUND(I190*H190,2)</f>
        <v>0</v>
      </c>
      <c r="K190" s="236"/>
      <c r="L190" s="46"/>
      <c r="M190" s="237" t="s">
        <v>19</v>
      </c>
      <c r="N190" s="238" t="s">
        <v>45</v>
      </c>
      <c r="O190" s="86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41" t="s">
        <v>242</v>
      </c>
      <c r="AT190" s="241" t="s">
        <v>160</v>
      </c>
      <c r="AU190" s="241" t="s">
        <v>83</v>
      </c>
      <c r="AY190" s="19" t="s">
        <v>157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9" t="s">
        <v>81</v>
      </c>
      <c r="BK190" s="242">
        <f>ROUND(I190*H190,2)</f>
        <v>0</v>
      </c>
      <c r="BL190" s="19" t="s">
        <v>242</v>
      </c>
      <c r="BM190" s="241" t="s">
        <v>1932</v>
      </c>
    </row>
    <row r="191" s="2" customFormat="1">
      <c r="A191" s="40"/>
      <c r="B191" s="41"/>
      <c r="C191" s="42"/>
      <c r="D191" s="243" t="s">
        <v>170</v>
      </c>
      <c r="E191" s="42"/>
      <c r="F191" s="244" t="s">
        <v>791</v>
      </c>
      <c r="G191" s="42"/>
      <c r="H191" s="42"/>
      <c r="I191" s="148"/>
      <c r="J191" s="42"/>
      <c r="K191" s="42"/>
      <c r="L191" s="46"/>
      <c r="M191" s="245"/>
      <c r="N191" s="24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170</v>
      </c>
      <c r="AU191" s="19" t="s">
        <v>83</v>
      </c>
    </row>
    <row r="192" s="13" customFormat="1">
      <c r="A192" s="13"/>
      <c r="B192" s="247"/>
      <c r="C192" s="248"/>
      <c r="D192" s="243" t="s">
        <v>176</v>
      </c>
      <c r="E192" s="249" t="s">
        <v>19</v>
      </c>
      <c r="F192" s="250" t="s">
        <v>1933</v>
      </c>
      <c r="G192" s="248"/>
      <c r="H192" s="251">
        <v>56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176</v>
      </c>
      <c r="AU192" s="257" t="s">
        <v>83</v>
      </c>
      <c r="AV192" s="13" t="s">
        <v>83</v>
      </c>
      <c r="AW192" s="13" t="s">
        <v>35</v>
      </c>
      <c r="AX192" s="13" t="s">
        <v>81</v>
      </c>
      <c r="AY192" s="257" t="s">
        <v>157</v>
      </c>
    </row>
    <row r="193" s="2" customFormat="1" ht="21.75" customHeight="1">
      <c r="A193" s="40"/>
      <c r="B193" s="41"/>
      <c r="C193" s="229" t="s">
        <v>409</v>
      </c>
      <c r="D193" s="229" t="s">
        <v>160</v>
      </c>
      <c r="E193" s="230" t="s">
        <v>793</v>
      </c>
      <c r="F193" s="231" t="s">
        <v>794</v>
      </c>
      <c r="G193" s="232" t="s">
        <v>204</v>
      </c>
      <c r="H193" s="233">
        <v>7</v>
      </c>
      <c r="I193" s="234"/>
      <c r="J193" s="235">
        <f>ROUND(I193*H193,2)</f>
        <v>0</v>
      </c>
      <c r="K193" s="236"/>
      <c r="L193" s="46"/>
      <c r="M193" s="237" t="s">
        <v>19</v>
      </c>
      <c r="N193" s="238" t="s">
        <v>45</v>
      </c>
      <c r="O193" s="86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1" t="s">
        <v>242</v>
      </c>
      <c r="AT193" s="241" t="s">
        <v>160</v>
      </c>
      <c r="AU193" s="241" t="s">
        <v>83</v>
      </c>
      <c r="AY193" s="19" t="s">
        <v>157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9" t="s">
        <v>81</v>
      </c>
      <c r="BK193" s="242">
        <f>ROUND(I193*H193,2)</f>
        <v>0</v>
      </c>
      <c r="BL193" s="19" t="s">
        <v>242</v>
      </c>
      <c r="BM193" s="241" t="s">
        <v>1934</v>
      </c>
    </row>
    <row r="194" s="2" customFormat="1">
      <c r="A194" s="40"/>
      <c r="B194" s="41"/>
      <c r="C194" s="42"/>
      <c r="D194" s="243" t="s">
        <v>170</v>
      </c>
      <c r="E194" s="42"/>
      <c r="F194" s="244" t="s">
        <v>796</v>
      </c>
      <c r="G194" s="42"/>
      <c r="H194" s="42"/>
      <c r="I194" s="148"/>
      <c r="J194" s="42"/>
      <c r="K194" s="42"/>
      <c r="L194" s="46"/>
      <c r="M194" s="245"/>
      <c r="N194" s="24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170</v>
      </c>
      <c r="AU194" s="19" t="s">
        <v>83</v>
      </c>
    </row>
    <row r="195" s="2" customFormat="1" ht="21.75" customHeight="1">
      <c r="A195" s="40"/>
      <c r="B195" s="41"/>
      <c r="C195" s="229" t="s">
        <v>413</v>
      </c>
      <c r="D195" s="229" t="s">
        <v>160</v>
      </c>
      <c r="E195" s="230" t="s">
        <v>797</v>
      </c>
      <c r="F195" s="231" t="s">
        <v>798</v>
      </c>
      <c r="G195" s="232" t="s">
        <v>204</v>
      </c>
      <c r="H195" s="233">
        <v>16</v>
      </c>
      <c r="I195" s="234"/>
      <c r="J195" s="235">
        <f>ROUND(I195*H195,2)</f>
        <v>0</v>
      </c>
      <c r="K195" s="236"/>
      <c r="L195" s="46"/>
      <c r="M195" s="237" t="s">
        <v>19</v>
      </c>
      <c r="N195" s="238" t="s">
        <v>45</v>
      </c>
      <c r="O195" s="86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1" t="s">
        <v>242</v>
      </c>
      <c r="AT195" s="241" t="s">
        <v>160</v>
      </c>
      <c r="AU195" s="241" t="s">
        <v>83</v>
      </c>
      <c r="AY195" s="19" t="s">
        <v>157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81</v>
      </c>
      <c r="BK195" s="242">
        <f>ROUND(I195*H195,2)</f>
        <v>0</v>
      </c>
      <c r="BL195" s="19" t="s">
        <v>242</v>
      </c>
      <c r="BM195" s="241" t="s">
        <v>1935</v>
      </c>
    </row>
    <row r="196" s="2" customFormat="1">
      <c r="A196" s="40"/>
      <c r="B196" s="41"/>
      <c r="C196" s="42"/>
      <c r="D196" s="243" t="s">
        <v>170</v>
      </c>
      <c r="E196" s="42"/>
      <c r="F196" s="244" t="s">
        <v>796</v>
      </c>
      <c r="G196" s="42"/>
      <c r="H196" s="42"/>
      <c r="I196" s="148"/>
      <c r="J196" s="42"/>
      <c r="K196" s="42"/>
      <c r="L196" s="46"/>
      <c r="M196" s="245"/>
      <c r="N196" s="246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170</v>
      </c>
      <c r="AU196" s="19" t="s">
        <v>83</v>
      </c>
    </row>
    <row r="197" s="13" customFormat="1">
      <c r="A197" s="13"/>
      <c r="B197" s="247"/>
      <c r="C197" s="248"/>
      <c r="D197" s="243" t="s">
        <v>176</v>
      </c>
      <c r="E197" s="249" t="s">
        <v>19</v>
      </c>
      <c r="F197" s="250" t="s">
        <v>1936</v>
      </c>
      <c r="G197" s="248"/>
      <c r="H197" s="251">
        <v>16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176</v>
      </c>
      <c r="AU197" s="257" t="s">
        <v>83</v>
      </c>
      <c r="AV197" s="13" t="s">
        <v>83</v>
      </c>
      <c r="AW197" s="13" t="s">
        <v>35</v>
      </c>
      <c r="AX197" s="13" t="s">
        <v>81</v>
      </c>
      <c r="AY197" s="257" t="s">
        <v>157</v>
      </c>
    </row>
    <row r="198" s="2" customFormat="1" ht="21.75" customHeight="1">
      <c r="A198" s="40"/>
      <c r="B198" s="41"/>
      <c r="C198" s="229" t="s">
        <v>417</v>
      </c>
      <c r="D198" s="229" t="s">
        <v>160</v>
      </c>
      <c r="E198" s="230" t="s">
        <v>800</v>
      </c>
      <c r="F198" s="231" t="s">
        <v>801</v>
      </c>
      <c r="G198" s="232" t="s">
        <v>204</v>
      </c>
      <c r="H198" s="233">
        <v>14</v>
      </c>
      <c r="I198" s="234"/>
      <c r="J198" s="235">
        <f>ROUND(I198*H198,2)</f>
        <v>0</v>
      </c>
      <c r="K198" s="236"/>
      <c r="L198" s="46"/>
      <c r="M198" s="237" t="s">
        <v>19</v>
      </c>
      <c r="N198" s="238" t="s">
        <v>45</v>
      </c>
      <c r="O198" s="86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1" t="s">
        <v>242</v>
      </c>
      <c r="AT198" s="241" t="s">
        <v>160</v>
      </c>
      <c r="AU198" s="241" t="s">
        <v>83</v>
      </c>
      <c r="AY198" s="19" t="s">
        <v>157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9" t="s">
        <v>81</v>
      </c>
      <c r="BK198" s="242">
        <f>ROUND(I198*H198,2)</f>
        <v>0</v>
      </c>
      <c r="BL198" s="19" t="s">
        <v>242</v>
      </c>
      <c r="BM198" s="241" t="s">
        <v>1937</v>
      </c>
    </row>
    <row r="199" s="2" customFormat="1">
      <c r="A199" s="40"/>
      <c r="B199" s="41"/>
      <c r="C199" s="42"/>
      <c r="D199" s="243" t="s">
        <v>170</v>
      </c>
      <c r="E199" s="42"/>
      <c r="F199" s="244" t="s">
        <v>796</v>
      </c>
      <c r="G199" s="42"/>
      <c r="H199" s="42"/>
      <c r="I199" s="148"/>
      <c r="J199" s="42"/>
      <c r="K199" s="42"/>
      <c r="L199" s="46"/>
      <c r="M199" s="245"/>
      <c r="N199" s="246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170</v>
      </c>
      <c r="AU199" s="19" t="s">
        <v>83</v>
      </c>
    </row>
    <row r="200" s="2" customFormat="1" ht="16.5" customHeight="1">
      <c r="A200" s="40"/>
      <c r="B200" s="41"/>
      <c r="C200" s="229" t="s">
        <v>421</v>
      </c>
      <c r="D200" s="229" t="s">
        <v>160</v>
      </c>
      <c r="E200" s="230" t="s">
        <v>818</v>
      </c>
      <c r="F200" s="231" t="s">
        <v>819</v>
      </c>
      <c r="G200" s="232" t="s">
        <v>204</v>
      </c>
      <c r="H200" s="233">
        <v>14</v>
      </c>
      <c r="I200" s="234"/>
      <c r="J200" s="235">
        <f>ROUND(I200*H200,2)</f>
        <v>0</v>
      </c>
      <c r="K200" s="236"/>
      <c r="L200" s="46"/>
      <c r="M200" s="237" t="s">
        <v>19</v>
      </c>
      <c r="N200" s="238" t="s">
        <v>45</v>
      </c>
      <c r="O200" s="86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1" t="s">
        <v>242</v>
      </c>
      <c r="AT200" s="241" t="s">
        <v>160</v>
      </c>
      <c r="AU200" s="241" t="s">
        <v>83</v>
      </c>
      <c r="AY200" s="19" t="s">
        <v>157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9" t="s">
        <v>81</v>
      </c>
      <c r="BK200" s="242">
        <f>ROUND(I200*H200,2)</f>
        <v>0</v>
      </c>
      <c r="BL200" s="19" t="s">
        <v>242</v>
      </c>
      <c r="BM200" s="241" t="s">
        <v>1938</v>
      </c>
    </row>
    <row r="201" s="13" customFormat="1">
      <c r="A201" s="13"/>
      <c r="B201" s="247"/>
      <c r="C201" s="248"/>
      <c r="D201" s="243" t="s">
        <v>176</v>
      </c>
      <c r="E201" s="249" t="s">
        <v>19</v>
      </c>
      <c r="F201" s="250" t="s">
        <v>1939</v>
      </c>
      <c r="G201" s="248"/>
      <c r="H201" s="251">
        <v>14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176</v>
      </c>
      <c r="AU201" s="257" t="s">
        <v>83</v>
      </c>
      <c r="AV201" s="13" t="s">
        <v>83</v>
      </c>
      <c r="AW201" s="13" t="s">
        <v>35</v>
      </c>
      <c r="AX201" s="13" t="s">
        <v>81</v>
      </c>
      <c r="AY201" s="257" t="s">
        <v>157</v>
      </c>
    </row>
    <row r="202" s="2" customFormat="1" ht="21.75" customHeight="1">
      <c r="A202" s="40"/>
      <c r="B202" s="41"/>
      <c r="C202" s="229" t="s">
        <v>426</v>
      </c>
      <c r="D202" s="229" t="s">
        <v>160</v>
      </c>
      <c r="E202" s="230" t="s">
        <v>821</v>
      </c>
      <c r="F202" s="231" t="s">
        <v>822</v>
      </c>
      <c r="G202" s="232" t="s">
        <v>168</v>
      </c>
      <c r="H202" s="233">
        <v>2</v>
      </c>
      <c r="I202" s="234"/>
      <c r="J202" s="235">
        <f>ROUND(I202*H202,2)</f>
        <v>0</v>
      </c>
      <c r="K202" s="236"/>
      <c r="L202" s="46"/>
      <c r="M202" s="237" t="s">
        <v>19</v>
      </c>
      <c r="N202" s="238" t="s">
        <v>45</v>
      </c>
      <c r="O202" s="86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1" t="s">
        <v>242</v>
      </c>
      <c r="AT202" s="241" t="s">
        <v>160</v>
      </c>
      <c r="AU202" s="241" t="s">
        <v>83</v>
      </c>
      <c r="AY202" s="19" t="s">
        <v>157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9" t="s">
        <v>81</v>
      </c>
      <c r="BK202" s="242">
        <f>ROUND(I202*H202,2)</f>
        <v>0</v>
      </c>
      <c r="BL202" s="19" t="s">
        <v>242</v>
      </c>
      <c r="BM202" s="241" t="s">
        <v>1940</v>
      </c>
    </row>
    <row r="203" s="2" customFormat="1" ht="21.75" customHeight="1">
      <c r="A203" s="40"/>
      <c r="B203" s="41"/>
      <c r="C203" s="229" t="s">
        <v>431</v>
      </c>
      <c r="D203" s="229" t="s">
        <v>160</v>
      </c>
      <c r="E203" s="230" t="s">
        <v>473</v>
      </c>
      <c r="F203" s="231" t="s">
        <v>474</v>
      </c>
      <c r="G203" s="232" t="s">
        <v>475</v>
      </c>
      <c r="H203" s="301"/>
      <c r="I203" s="234"/>
      <c r="J203" s="235">
        <f>ROUND(I203*H203,2)</f>
        <v>0</v>
      </c>
      <c r="K203" s="236"/>
      <c r="L203" s="46"/>
      <c r="M203" s="237" t="s">
        <v>19</v>
      </c>
      <c r="N203" s="238" t="s">
        <v>45</v>
      </c>
      <c r="O203" s="86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1" t="s">
        <v>242</v>
      </c>
      <c r="AT203" s="241" t="s">
        <v>160</v>
      </c>
      <c r="AU203" s="241" t="s">
        <v>83</v>
      </c>
      <c r="AY203" s="19" t="s">
        <v>157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81</v>
      </c>
      <c r="BK203" s="242">
        <f>ROUND(I203*H203,2)</f>
        <v>0</v>
      </c>
      <c r="BL203" s="19" t="s">
        <v>242</v>
      </c>
      <c r="BM203" s="241" t="s">
        <v>1941</v>
      </c>
    </row>
    <row r="204" s="12" customFormat="1" ht="22.8" customHeight="1">
      <c r="A204" s="12"/>
      <c r="B204" s="213"/>
      <c r="C204" s="214"/>
      <c r="D204" s="215" t="s">
        <v>73</v>
      </c>
      <c r="E204" s="227" t="s">
        <v>825</v>
      </c>
      <c r="F204" s="227" t="s">
        <v>826</v>
      </c>
      <c r="G204" s="214"/>
      <c r="H204" s="214"/>
      <c r="I204" s="217"/>
      <c r="J204" s="228">
        <f>BK204</f>
        <v>0</v>
      </c>
      <c r="K204" s="214"/>
      <c r="L204" s="219"/>
      <c r="M204" s="220"/>
      <c r="N204" s="221"/>
      <c r="O204" s="221"/>
      <c r="P204" s="222">
        <f>SUM(P205:P220)</f>
        <v>0</v>
      </c>
      <c r="Q204" s="221"/>
      <c r="R204" s="222">
        <f>SUM(R205:R220)</f>
        <v>0</v>
      </c>
      <c r="S204" s="221"/>
      <c r="T204" s="223">
        <f>SUM(T205:T220)</f>
        <v>4.8859300000000001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83</v>
      </c>
      <c r="AT204" s="225" t="s">
        <v>73</v>
      </c>
      <c r="AU204" s="225" t="s">
        <v>81</v>
      </c>
      <c r="AY204" s="224" t="s">
        <v>157</v>
      </c>
      <c r="BK204" s="226">
        <f>SUM(BK205:BK220)</f>
        <v>0</v>
      </c>
    </row>
    <row r="205" s="2" customFormat="1" ht="21.75" customHeight="1">
      <c r="A205" s="40"/>
      <c r="B205" s="41"/>
      <c r="C205" s="229" t="s">
        <v>435</v>
      </c>
      <c r="D205" s="229" t="s">
        <v>160</v>
      </c>
      <c r="E205" s="230" t="s">
        <v>827</v>
      </c>
      <c r="F205" s="231" t="s">
        <v>828</v>
      </c>
      <c r="G205" s="232" t="s">
        <v>174</v>
      </c>
      <c r="H205" s="233">
        <v>56</v>
      </c>
      <c r="I205" s="234"/>
      <c r="J205" s="235">
        <f>ROUND(I205*H205,2)</f>
        <v>0</v>
      </c>
      <c r="K205" s="236"/>
      <c r="L205" s="46"/>
      <c r="M205" s="237" t="s">
        <v>19</v>
      </c>
      <c r="N205" s="238" t="s">
        <v>45</v>
      </c>
      <c r="O205" s="86"/>
      <c r="P205" s="239">
        <f>O205*H205</f>
        <v>0</v>
      </c>
      <c r="Q205" s="239">
        <v>0</v>
      </c>
      <c r="R205" s="239">
        <f>Q205*H205</f>
        <v>0</v>
      </c>
      <c r="S205" s="239">
        <v>0.075190000000000007</v>
      </c>
      <c r="T205" s="240">
        <f>S205*H205</f>
        <v>4.2106400000000006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1" t="s">
        <v>242</v>
      </c>
      <c r="AT205" s="241" t="s">
        <v>160</v>
      </c>
      <c r="AU205" s="241" t="s">
        <v>83</v>
      </c>
      <c r="AY205" s="19" t="s">
        <v>157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81</v>
      </c>
      <c r="BK205" s="242">
        <f>ROUND(I205*H205,2)</f>
        <v>0</v>
      </c>
      <c r="BL205" s="19" t="s">
        <v>242</v>
      </c>
      <c r="BM205" s="241" t="s">
        <v>1942</v>
      </c>
    </row>
    <row r="206" s="13" customFormat="1">
      <c r="A206" s="13"/>
      <c r="B206" s="247"/>
      <c r="C206" s="248"/>
      <c r="D206" s="243" t="s">
        <v>176</v>
      </c>
      <c r="E206" s="249" t="s">
        <v>19</v>
      </c>
      <c r="F206" s="250" t="s">
        <v>1933</v>
      </c>
      <c r="G206" s="248"/>
      <c r="H206" s="251">
        <v>56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176</v>
      </c>
      <c r="AU206" s="257" t="s">
        <v>83</v>
      </c>
      <c r="AV206" s="13" t="s">
        <v>83</v>
      </c>
      <c r="AW206" s="13" t="s">
        <v>35</v>
      </c>
      <c r="AX206" s="13" t="s">
        <v>81</v>
      </c>
      <c r="AY206" s="257" t="s">
        <v>157</v>
      </c>
    </row>
    <row r="207" s="2" customFormat="1" ht="21.75" customHeight="1">
      <c r="A207" s="40"/>
      <c r="B207" s="41"/>
      <c r="C207" s="229" t="s">
        <v>442</v>
      </c>
      <c r="D207" s="229" t="s">
        <v>160</v>
      </c>
      <c r="E207" s="230" t="s">
        <v>830</v>
      </c>
      <c r="F207" s="231" t="s">
        <v>831</v>
      </c>
      <c r="G207" s="232" t="s">
        <v>174</v>
      </c>
      <c r="H207" s="233">
        <v>56</v>
      </c>
      <c r="I207" s="234"/>
      <c r="J207" s="235">
        <f>ROUND(I207*H207,2)</f>
        <v>0</v>
      </c>
      <c r="K207" s="236"/>
      <c r="L207" s="46"/>
      <c r="M207" s="237" t="s">
        <v>19</v>
      </c>
      <c r="N207" s="238" t="s">
        <v>45</v>
      </c>
      <c r="O207" s="86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1" t="s">
        <v>242</v>
      </c>
      <c r="AT207" s="241" t="s">
        <v>160</v>
      </c>
      <c r="AU207" s="241" t="s">
        <v>83</v>
      </c>
      <c r="AY207" s="19" t="s">
        <v>157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9" t="s">
        <v>81</v>
      </c>
      <c r="BK207" s="242">
        <f>ROUND(I207*H207,2)</f>
        <v>0</v>
      </c>
      <c r="BL207" s="19" t="s">
        <v>242</v>
      </c>
      <c r="BM207" s="241" t="s">
        <v>1943</v>
      </c>
    </row>
    <row r="208" s="2" customFormat="1" ht="21.75" customHeight="1">
      <c r="A208" s="40"/>
      <c r="B208" s="41"/>
      <c r="C208" s="229" t="s">
        <v>446</v>
      </c>
      <c r="D208" s="229" t="s">
        <v>160</v>
      </c>
      <c r="E208" s="230" t="s">
        <v>833</v>
      </c>
      <c r="F208" s="231" t="s">
        <v>834</v>
      </c>
      <c r="G208" s="232" t="s">
        <v>204</v>
      </c>
      <c r="H208" s="233">
        <v>7</v>
      </c>
      <c r="I208" s="234"/>
      <c r="J208" s="235">
        <f>ROUND(I208*H208,2)</f>
        <v>0</v>
      </c>
      <c r="K208" s="236"/>
      <c r="L208" s="46"/>
      <c r="M208" s="237" t="s">
        <v>19</v>
      </c>
      <c r="N208" s="238" t="s">
        <v>45</v>
      </c>
      <c r="O208" s="86"/>
      <c r="P208" s="239">
        <f>O208*H208</f>
        <v>0</v>
      </c>
      <c r="Q208" s="239">
        <v>0</v>
      </c>
      <c r="R208" s="239">
        <f>Q208*H208</f>
        <v>0</v>
      </c>
      <c r="S208" s="239">
        <v>0.018079999999999999</v>
      </c>
      <c r="T208" s="240">
        <f>S208*H208</f>
        <v>0.12656000000000001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1" t="s">
        <v>242</v>
      </c>
      <c r="AT208" s="241" t="s">
        <v>160</v>
      </c>
      <c r="AU208" s="241" t="s">
        <v>83</v>
      </c>
      <c r="AY208" s="19" t="s">
        <v>157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81</v>
      </c>
      <c r="BK208" s="242">
        <f>ROUND(I208*H208,2)</f>
        <v>0</v>
      </c>
      <c r="BL208" s="19" t="s">
        <v>242</v>
      </c>
      <c r="BM208" s="241" t="s">
        <v>1944</v>
      </c>
    </row>
    <row r="209" s="13" customFormat="1">
      <c r="A209" s="13"/>
      <c r="B209" s="247"/>
      <c r="C209" s="248"/>
      <c r="D209" s="243" t="s">
        <v>176</v>
      </c>
      <c r="E209" s="249" t="s">
        <v>19</v>
      </c>
      <c r="F209" s="250" t="s">
        <v>201</v>
      </c>
      <c r="G209" s="248"/>
      <c r="H209" s="251">
        <v>7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176</v>
      </c>
      <c r="AU209" s="257" t="s">
        <v>83</v>
      </c>
      <c r="AV209" s="13" t="s">
        <v>83</v>
      </c>
      <c r="AW209" s="13" t="s">
        <v>35</v>
      </c>
      <c r="AX209" s="13" t="s">
        <v>81</v>
      </c>
      <c r="AY209" s="257" t="s">
        <v>157</v>
      </c>
    </row>
    <row r="210" s="2" customFormat="1" ht="21.75" customHeight="1">
      <c r="A210" s="40"/>
      <c r="B210" s="41"/>
      <c r="C210" s="229" t="s">
        <v>453</v>
      </c>
      <c r="D210" s="229" t="s">
        <v>160</v>
      </c>
      <c r="E210" s="230" t="s">
        <v>837</v>
      </c>
      <c r="F210" s="231" t="s">
        <v>831</v>
      </c>
      <c r="G210" s="232" t="s">
        <v>204</v>
      </c>
      <c r="H210" s="233">
        <v>7</v>
      </c>
      <c r="I210" s="234"/>
      <c r="J210" s="235">
        <f>ROUND(I210*H210,2)</f>
        <v>0</v>
      </c>
      <c r="K210" s="236"/>
      <c r="L210" s="46"/>
      <c r="M210" s="237" t="s">
        <v>19</v>
      </c>
      <c r="N210" s="238" t="s">
        <v>45</v>
      </c>
      <c r="O210" s="86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1" t="s">
        <v>242</v>
      </c>
      <c r="AT210" s="241" t="s">
        <v>160</v>
      </c>
      <c r="AU210" s="241" t="s">
        <v>83</v>
      </c>
      <c r="AY210" s="19" t="s">
        <v>157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9" t="s">
        <v>81</v>
      </c>
      <c r="BK210" s="242">
        <f>ROUND(I210*H210,2)</f>
        <v>0</v>
      </c>
      <c r="BL210" s="19" t="s">
        <v>242</v>
      </c>
      <c r="BM210" s="241" t="s">
        <v>1945</v>
      </c>
    </row>
    <row r="211" s="2" customFormat="1" ht="16.5" customHeight="1">
      <c r="A211" s="40"/>
      <c r="B211" s="41"/>
      <c r="C211" s="229" t="s">
        <v>459</v>
      </c>
      <c r="D211" s="229" t="s">
        <v>160</v>
      </c>
      <c r="E211" s="230" t="s">
        <v>839</v>
      </c>
      <c r="F211" s="231" t="s">
        <v>840</v>
      </c>
      <c r="G211" s="232" t="s">
        <v>204</v>
      </c>
      <c r="H211" s="233">
        <v>14</v>
      </c>
      <c r="I211" s="234"/>
      <c r="J211" s="235">
        <f>ROUND(I211*H211,2)</f>
        <v>0</v>
      </c>
      <c r="K211" s="236"/>
      <c r="L211" s="46"/>
      <c r="M211" s="237" t="s">
        <v>19</v>
      </c>
      <c r="N211" s="238" t="s">
        <v>45</v>
      </c>
      <c r="O211" s="86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1" t="s">
        <v>242</v>
      </c>
      <c r="AT211" s="241" t="s">
        <v>160</v>
      </c>
      <c r="AU211" s="241" t="s">
        <v>83</v>
      </c>
      <c r="AY211" s="19" t="s">
        <v>157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9" t="s">
        <v>81</v>
      </c>
      <c r="BK211" s="242">
        <f>ROUND(I211*H211,2)</f>
        <v>0</v>
      </c>
      <c r="BL211" s="19" t="s">
        <v>242</v>
      </c>
      <c r="BM211" s="241" t="s">
        <v>1946</v>
      </c>
    </row>
    <row r="212" s="2" customFormat="1" ht="44.25" customHeight="1">
      <c r="A212" s="40"/>
      <c r="B212" s="41"/>
      <c r="C212" s="229" t="s">
        <v>464</v>
      </c>
      <c r="D212" s="229" t="s">
        <v>160</v>
      </c>
      <c r="E212" s="230" t="s">
        <v>1947</v>
      </c>
      <c r="F212" s="231" t="s">
        <v>1948</v>
      </c>
      <c r="G212" s="232" t="s">
        <v>259</v>
      </c>
      <c r="H212" s="233">
        <v>1</v>
      </c>
      <c r="I212" s="234"/>
      <c r="J212" s="235">
        <f>ROUND(I212*H212,2)</f>
        <v>0</v>
      </c>
      <c r="K212" s="236"/>
      <c r="L212" s="46"/>
      <c r="M212" s="237" t="s">
        <v>19</v>
      </c>
      <c r="N212" s="238" t="s">
        <v>45</v>
      </c>
      <c r="O212" s="86"/>
      <c r="P212" s="239">
        <f>O212*H212</f>
        <v>0</v>
      </c>
      <c r="Q212" s="239">
        <v>0</v>
      </c>
      <c r="R212" s="239">
        <f>Q212*H212</f>
        <v>0</v>
      </c>
      <c r="S212" s="239">
        <v>0.01533</v>
      </c>
      <c r="T212" s="240">
        <f>S212*H212</f>
        <v>0.01533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1" t="s">
        <v>242</v>
      </c>
      <c r="AT212" s="241" t="s">
        <v>160</v>
      </c>
      <c r="AU212" s="241" t="s">
        <v>83</v>
      </c>
      <c r="AY212" s="19" t="s">
        <v>157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9" t="s">
        <v>81</v>
      </c>
      <c r="BK212" s="242">
        <f>ROUND(I212*H212,2)</f>
        <v>0</v>
      </c>
      <c r="BL212" s="19" t="s">
        <v>242</v>
      </c>
      <c r="BM212" s="241" t="s">
        <v>1949</v>
      </c>
    </row>
    <row r="213" s="2" customFormat="1" ht="21.75" customHeight="1">
      <c r="A213" s="40"/>
      <c r="B213" s="41"/>
      <c r="C213" s="229" t="s">
        <v>468</v>
      </c>
      <c r="D213" s="229" t="s">
        <v>160</v>
      </c>
      <c r="E213" s="230" t="s">
        <v>1950</v>
      </c>
      <c r="F213" s="231" t="s">
        <v>1951</v>
      </c>
      <c r="G213" s="232" t="s">
        <v>174</v>
      </c>
      <c r="H213" s="233">
        <v>30</v>
      </c>
      <c r="I213" s="234"/>
      <c r="J213" s="235">
        <f>ROUND(I213*H213,2)</f>
        <v>0</v>
      </c>
      <c r="K213" s="236"/>
      <c r="L213" s="46"/>
      <c r="M213" s="237" t="s">
        <v>19</v>
      </c>
      <c r="N213" s="238" t="s">
        <v>45</v>
      </c>
      <c r="O213" s="86"/>
      <c r="P213" s="239">
        <f>O213*H213</f>
        <v>0</v>
      </c>
      <c r="Q213" s="239">
        <v>0</v>
      </c>
      <c r="R213" s="239">
        <f>Q213*H213</f>
        <v>0</v>
      </c>
      <c r="S213" s="239">
        <v>0.017780000000000001</v>
      </c>
      <c r="T213" s="240">
        <f>S213*H213</f>
        <v>0.53339999999999999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1" t="s">
        <v>242</v>
      </c>
      <c r="AT213" s="241" t="s">
        <v>160</v>
      </c>
      <c r="AU213" s="241" t="s">
        <v>83</v>
      </c>
      <c r="AY213" s="19" t="s">
        <v>157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9" t="s">
        <v>81</v>
      </c>
      <c r="BK213" s="242">
        <f>ROUND(I213*H213,2)</f>
        <v>0</v>
      </c>
      <c r="BL213" s="19" t="s">
        <v>242</v>
      </c>
      <c r="BM213" s="241" t="s">
        <v>1952</v>
      </c>
    </row>
    <row r="214" s="13" customFormat="1">
      <c r="A214" s="13"/>
      <c r="B214" s="247"/>
      <c r="C214" s="248"/>
      <c r="D214" s="243" t="s">
        <v>176</v>
      </c>
      <c r="E214" s="249" t="s">
        <v>19</v>
      </c>
      <c r="F214" s="250" t="s">
        <v>1953</v>
      </c>
      <c r="G214" s="248"/>
      <c r="H214" s="251">
        <v>30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7" t="s">
        <v>176</v>
      </c>
      <c r="AU214" s="257" t="s">
        <v>83</v>
      </c>
      <c r="AV214" s="13" t="s">
        <v>83</v>
      </c>
      <c r="AW214" s="13" t="s">
        <v>35</v>
      </c>
      <c r="AX214" s="13" t="s">
        <v>81</v>
      </c>
      <c r="AY214" s="257" t="s">
        <v>157</v>
      </c>
    </row>
    <row r="215" s="2" customFormat="1" ht="21.75" customHeight="1">
      <c r="A215" s="40"/>
      <c r="B215" s="41"/>
      <c r="C215" s="229" t="s">
        <v>472</v>
      </c>
      <c r="D215" s="229" t="s">
        <v>160</v>
      </c>
      <c r="E215" s="230" t="s">
        <v>1954</v>
      </c>
      <c r="F215" s="231" t="s">
        <v>1955</v>
      </c>
      <c r="G215" s="232" t="s">
        <v>174</v>
      </c>
      <c r="H215" s="233">
        <v>30</v>
      </c>
      <c r="I215" s="234"/>
      <c r="J215" s="235">
        <f>ROUND(I215*H215,2)</f>
        <v>0</v>
      </c>
      <c r="K215" s="236"/>
      <c r="L215" s="46"/>
      <c r="M215" s="237" t="s">
        <v>19</v>
      </c>
      <c r="N215" s="238" t="s">
        <v>45</v>
      </c>
      <c r="O215" s="86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1" t="s">
        <v>242</v>
      </c>
      <c r="AT215" s="241" t="s">
        <v>160</v>
      </c>
      <c r="AU215" s="241" t="s">
        <v>83</v>
      </c>
      <c r="AY215" s="19" t="s">
        <v>157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9" t="s">
        <v>81</v>
      </c>
      <c r="BK215" s="242">
        <f>ROUND(I215*H215,2)</f>
        <v>0</v>
      </c>
      <c r="BL215" s="19" t="s">
        <v>242</v>
      </c>
      <c r="BM215" s="241" t="s">
        <v>1956</v>
      </c>
    </row>
    <row r="216" s="2" customFormat="1" ht="21.75" customHeight="1">
      <c r="A216" s="40"/>
      <c r="B216" s="41"/>
      <c r="C216" s="229" t="s">
        <v>479</v>
      </c>
      <c r="D216" s="229" t="s">
        <v>160</v>
      </c>
      <c r="E216" s="230" t="s">
        <v>842</v>
      </c>
      <c r="F216" s="231" t="s">
        <v>843</v>
      </c>
      <c r="G216" s="232" t="s">
        <v>174</v>
      </c>
      <c r="H216" s="233">
        <v>56</v>
      </c>
      <c r="I216" s="234"/>
      <c r="J216" s="235">
        <f>ROUND(I216*H216,2)</f>
        <v>0</v>
      </c>
      <c r="K216" s="236"/>
      <c r="L216" s="46"/>
      <c r="M216" s="237" t="s">
        <v>19</v>
      </c>
      <c r="N216" s="238" t="s">
        <v>45</v>
      </c>
      <c r="O216" s="86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1" t="s">
        <v>242</v>
      </c>
      <c r="AT216" s="241" t="s">
        <v>160</v>
      </c>
      <c r="AU216" s="241" t="s">
        <v>83</v>
      </c>
      <c r="AY216" s="19" t="s">
        <v>157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9" t="s">
        <v>81</v>
      </c>
      <c r="BK216" s="242">
        <f>ROUND(I216*H216,2)</f>
        <v>0</v>
      </c>
      <c r="BL216" s="19" t="s">
        <v>242</v>
      </c>
      <c r="BM216" s="241" t="s">
        <v>1957</v>
      </c>
    </row>
    <row r="217" s="2" customFormat="1" ht="33" customHeight="1">
      <c r="A217" s="40"/>
      <c r="B217" s="41"/>
      <c r="C217" s="280" t="s">
        <v>483</v>
      </c>
      <c r="D217" s="280" t="s">
        <v>251</v>
      </c>
      <c r="E217" s="281" t="s">
        <v>845</v>
      </c>
      <c r="F217" s="282" t="s">
        <v>846</v>
      </c>
      <c r="G217" s="283" t="s">
        <v>174</v>
      </c>
      <c r="H217" s="284">
        <v>64.400000000000006</v>
      </c>
      <c r="I217" s="285"/>
      <c r="J217" s="286">
        <f>ROUND(I217*H217,2)</f>
        <v>0</v>
      </c>
      <c r="K217" s="287"/>
      <c r="L217" s="288"/>
      <c r="M217" s="289" t="s">
        <v>19</v>
      </c>
      <c r="N217" s="290" t="s">
        <v>45</v>
      </c>
      <c r="O217" s="86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41" t="s">
        <v>311</v>
      </c>
      <c r="AT217" s="241" t="s">
        <v>251</v>
      </c>
      <c r="AU217" s="241" t="s">
        <v>83</v>
      </c>
      <c r="AY217" s="19" t="s">
        <v>157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9" t="s">
        <v>81</v>
      </c>
      <c r="BK217" s="242">
        <f>ROUND(I217*H217,2)</f>
        <v>0</v>
      </c>
      <c r="BL217" s="19" t="s">
        <v>242</v>
      </c>
      <c r="BM217" s="241" t="s">
        <v>1958</v>
      </c>
    </row>
    <row r="218" s="13" customFormat="1">
      <c r="A218" s="13"/>
      <c r="B218" s="247"/>
      <c r="C218" s="248"/>
      <c r="D218" s="243" t="s">
        <v>176</v>
      </c>
      <c r="E218" s="248"/>
      <c r="F218" s="250" t="s">
        <v>1959</v>
      </c>
      <c r="G218" s="248"/>
      <c r="H218" s="251">
        <v>64.400000000000006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7" t="s">
        <v>176</v>
      </c>
      <c r="AU218" s="257" t="s">
        <v>83</v>
      </c>
      <c r="AV218" s="13" t="s">
        <v>83</v>
      </c>
      <c r="AW218" s="13" t="s">
        <v>4</v>
      </c>
      <c r="AX218" s="13" t="s">
        <v>81</v>
      </c>
      <c r="AY218" s="257" t="s">
        <v>157</v>
      </c>
    </row>
    <row r="219" s="2" customFormat="1" ht="33" customHeight="1">
      <c r="A219" s="40"/>
      <c r="B219" s="41"/>
      <c r="C219" s="229" t="s">
        <v>487</v>
      </c>
      <c r="D219" s="229" t="s">
        <v>160</v>
      </c>
      <c r="E219" s="230" t="s">
        <v>849</v>
      </c>
      <c r="F219" s="231" t="s">
        <v>1960</v>
      </c>
      <c r="G219" s="232" t="s">
        <v>475</v>
      </c>
      <c r="H219" s="301"/>
      <c r="I219" s="234"/>
      <c r="J219" s="235">
        <f>ROUND(I219*H219,2)</f>
        <v>0</v>
      </c>
      <c r="K219" s="236"/>
      <c r="L219" s="46"/>
      <c r="M219" s="237" t="s">
        <v>19</v>
      </c>
      <c r="N219" s="238" t="s">
        <v>45</v>
      </c>
      <c r="O219" s="86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41" t="s">
        <v>242</v>
      </c>
      <c r="AT219" s="241" t="s">
        <v>160</v>
      </c>
      <c r="AU219" s="241" t="s">
        <v>83</v>
      </c>
      <c r="AY219" s="19" t="s">
        <v>157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9" t="s">
        <v>81</v>
      </c>
      <c r="BK219" s="242">
        <f>ROUND(I219*H219,2)</f>
        <v>0</v>
      </c>
      <c r="BL219" s="19" t="s">
        <v>242</v>
      </c>
      <c r="BM219" s="241" t="s">
        <v>1961</v>
      </c>
    </row>
    <row r="220" s="2" customFormat="1" ht="33" customHeight="1">
      <c r="A220" s="40"/>
      <c r="B220" s="41"/>
      <c r="C220" s="229" t="s">
        <v>493</v>
      </c>
      <c r="D220" s="229" t="s">
        <v>160</v>
      </c>
      <c r="E220" s="230" t="s">
        <v>849</v>
      </c>
      <c r="F220" s="231" t="s">
        <v>1960</v>
      </c>
      <c r="G220" s="232" t="s">
        <v>475</v>
      </c>
      <c r="H220" s="301"/>
      <c r="I220" s="234"/>
      <c r="J220" s="235">
        <f>ROUND(I220*H220,2)</f>
        <v>0</v>
      </c>
      <c r="K220" s="236"/>
      <c r="L220" s="46"/>
      <c r="M220" s="237" t="s">
        <v>19</v>
      </c>
      <c r="N220" s="238" t="s">
        <v>45</v>
      </c>
      <c r="O220" s="86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41" t="s">
        <v>242</v>
      </c>
      <c r="AT220" s="241" t="s">
        <v>160</v>
      </c>
      <c r="AU220" s="241" t="s">
        <v>83</v>
      </c>
      <c r="AY220" s="19" t="s">
        <v>157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9" t="s">
        <v>81</v>
      </c>
      <c r="BK220" s="242">
        <f>ROUND(I220*H220,2)</f>
        <v>0</v>
      </c>
      <c r="BL220" s="19" t="s">
        <v>242</v>
      </c>
      <c r="BM220" s="241" t="s">
        <v>1962</v>
      </c>
    </row>
    <row r="221" s="12" customFormat="1" ht="22.8" customHeight="1">
      <c r="A221" s="12"/>
      <c r="B221" s="213"/>
      <c r="C221" s="214"/>
      <c r="D221" s="215" t="s">
        <v>73</v>
      </c>
      <c r="E221" s="227" t="s">
        <v>582</v>
      </c>
      <c r="F221" s="227" t="s">
        <v>861</v>
      </c>
      <c r="G221" s="214"/>
      <c r="H221" s="214"/>
      <c r="I221" s="217"/>
      <c r="J221" s="228">
        <f>BK221</f>
        <v>0</v>
      </c>
      <c r="K221" s="214"/>
      <c r="L221" s="219"/>
      <c r="M221" s="220"/>
      <c r="N221" s="221"/>
      <c r="O221" s="221"/>
      <c r="P221" s="222">
        <f>SUM(P222:P233)</f>
        <v>0</v>
      </c>
      <c r="Q221" s="221"/>
      <c r="R221" s="222">
        <f>SUM(R222:R233)</f>
        <v>0.130608</v>
      </c>
      <c r="S221" s="221"/>
      <c r="T221" s="223">
        <f>SUM(T222:T233)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4" t="s">
        <v>83</v>
      </c>
      <c r="AT221" s="225" t="s">
        <v>73</v>
      </c>
      <c r="AU221" s="225" t="s">
        <v>81</v>
      </c>
      <c r="AY221" s="224" t="s">
        <v>157</v>
      </c>
      <c r="BK221" s="226">
        <f>SUM(BK222:BK233)</f>
        <v>0</v>
      </c>
    </row>
    <row r="222" s="2" customFormat="1" ht="21.75" customHeight="1">
      <c r="A222" s="40"/>
      <c r="B222" s="41"/>
      <c r="C222" s="229" t="s">
        <v>497</v>
      </c>
      <c r="D222" s="229" t="s">
        <v>160</v>
      </c>
      <c r="E222" s="230" t="s">
        <v>862</v>
      </c>
      <c r="F222" s="231" t="s">
        <v>863</v>
      </c>
      <c r="G222" s="232" t="s">
        <v>174</v>
      </c>
      <c r="H222" s="233">
        <v>93</v>
      </c>
      <c r="I222" s="234"/>
      <c r="J222" s="235">
        <f>ROUND(I222*H222,2)</f>
        <v>0</v>
      </c>
      <c r="K222" s="236"/>
      <c r="L222" s="46"/>
      <c r="M222" s="237" t="s">
        <v>19</v>
      </c>
      <c r="N222" s="238" t="s">
        <v>45</v>
      </c>
      <c r="O222" s="86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41" t="s">
        <v>242</v>
      </c>
      <c r="AT222" s="241" t="s">
        <v>160</v>
      </c>
      <c r="AU222" s="241" t="s">
        <v>83</v>
      </c>
      <c r="AY222" s="19" t="s">
        <v>157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9" t="s">
        <v>81</v>
      </c>
      <c r="BK222" s="242">
        <f>ROUND(I222*H222,2)</f>
        <v>0</v>
      </c>
      <c r="BL222" s="19" t="s">
        <v>242</v>
      </c>
      <c r="BM222" s="241" t="s">
        <v>1963</v>
      </c>
    </row>
    <row r="223" s="13" customFormat="1">
      <c r="A223" s="13"/>
      <c r="B223" s="247"/>
      <c r="C223" s="248"/>
      <c r="D223" s="243" t="s">
        <v>176</v>
      </c>
      <c r="E223" s="249" t="s">
        <v>19</v>
      </c>
      <c r="F223" s="250" t="s">
        <v>1913</v>
      </c>
      <c r="G223" s="248"/>
      <c r="H223" s="251">
        <v>84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176</v>
      </c>
      <c r="AU223" s="257" t="s">
        <v>83</v>
      </c>
      <c r="AV223" s="13" t="s">
        <v>83</v>
      </c>
      <c r="AW223" s="13" t="s">
        <v>35</v>
      </c>
      <c r="AX223" s="13" t="s">
        <v>74</v>
      </c>
      <c r="AY223" s="257" t="s">
        <v>157</v>
      </c>
    </row>
    <row r="224" s="13" customFormat="1">
      <c r="A224" s="13"/>
      <c r="B224" s="247"/>
      <c r="C224" s="248"/>
      <c r="D224" s="243" t="s">
        <v>176</v>
      </c>
      <c r="E224" s="249" t="s">
        <v>19</v>
      </c>
      <c r="F224" s="250" t="s">
        <v>1914</v>
      </c>
      <c r="G224" s="248"/>
      <c r="H224" s="251">
        <v>9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176</v>
      </c>
      <c r="AU224" s="257" t="s">
        <v>83</v>
      </c>
      <c r="AV224" s="13" t="s">
        <v>83</v>
      </c>
      <c r="AW224" s="13" t="s">
        <v>35</v>
      </c>
      <c r="AX224" s="13" t="s">
        <v>74</v>
      </c>
      <c r="AY224" s="257" t="s">
        <v>157</v>
      </c>
    </row>
    <row r="225" s="14" customFormat="1">
      <c r="A225" s="14"/>
      <c r="B225" s="258"/>
      <c r="C225" s="259"/>
      <c r="D225" s="243" t="s">
        <v>176</v>
      </c>
      <c r="E225" s="260" t="s">
        <v>19</v>
      </c>
      <c r="F225" s="261" t="s">
        <v>183</v>
      </c>
      <c r="G225" s="259"/>
      <c r="H225" s="262">
        <v>93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176</v>
      </c>
      <c r="AU225" s="268" t="s">
        <v>83</v>
      </c>
      <c r="AV225" s="14" t="s">
        <v>164</v>
      </c>
      <c r="AW225" s="14" t="s">
        <v>35</v>
      </c>
      <c r="AX225" s="14" t="s">
        <v>81</v>
      </c>
      <c r="AY225" s="268" t="s">
        <v>157</v>
      </c>
    </row>
    <row r="226" s="2" customFormat="1" ht="33" customHeight="1">
      <c r="A226" s="40"/>
      <c r="B226" s="41"/>
      <c r="C226" s="229" t="s">
        <v>501</v>
      </c>
      <c r="D226" s="229" t="s">
        <v>160</v>
      </c>
      <c r="E226" s="230" t="s">
        <v>865</v>
      </c>
      <c r="F226" s="231" t="s">
        <v>866</v>
      </c>
      <c r="G226" s="232" t="s">
        <v>174</v>
      </c>
      <c r="H226" s="233">
        <v>93</v>
      </c>
      <c r="I226" s="234"/>
      <c r="J226" s="235">
        <f>ROUND(I226*H226,2)</f>
        <v>0</v>
      </c>
      <c r="K226" s="236"/>
      <c r="L226" s="46"/>
      <c r="M226" s="237" t="s">
        <v>19</v>
      </c>
      <c r="N226" s="238" t="s">
        <v>45</v>
      </c>
      <c r="O226" s="86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41" t="s">
        <v>242</v>
      </c>
      <c r="AT226" s="241" t="s">
        <v>160</v>
      </c>
      <c r="AU226" s="241" t="s">
        <v>83</v>
      </c>
      <c r="AY226" s="19" t="s">
        <v>157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9" t="s">
        <v>81</v>
      </c>
      <c r="BK226" s="242">
        <f>ROUND(I226*H226,2)</f>
        <v>0</v>
      </c>
      <c r="BL226" s="19" t="s">
        <v>242</v>
      </c>
      <c r="BM226" s="241" t="s">
        <v>1964</v>
      </c>
    </row>
    <row r="227" s="2" customFormat="1" ht="21.75" customHeight="1">
      <c r="A227" s="40"/>
      <c r="B227" s="41"/>
      <c r="C227" s="229" t="s">
        <v>506</v>
      </c>
      <c r="D227" s="229" t="s">
        <v>160</v>
      </c>
      <c r="E227" s="230" t="s">
        <v>868</v>
      </c>
      <c r="F227" s="231" t="s">
        <v>869</v>
      </c>
      <c r="G227" s="232" t="s">
        <v>174</v>
      </c>
      <c r="H227" s="233">
        <v>93</v>
      </c>
      <c r="I227" s="234"/>
      <c r="J227" s="235">
        <f>ROUND(I227*H227,2)</f>
        <v>0</v>
      </c>
      <c r="K227" s="236"/>
      <c r="L227" s="46"/>
      <c r="M227" s="237" t="s">
        <v>19</v>
      </c>
      <c r="N227" s="238" t="s">
        <v>45</v>
      </c>
      <c r="O227" s="86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1" t="s">
        <v>242</v>
      </c>
      <c r="AT227" s="241" t="s">
        <v>160</v>
      </c>
      <c r="AU227" s="241" t="s">
        <v>83</v>
      </c>
      <c r="AY227" s="19" t="s">
        <v>157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81</v>
      </c>
      <c r="BK227" s="242">
        <f>ROUND(I227*H227,2)</f>
        <v>0</v>
      </c>
      <c r="BL227" s="19" t="s">
        <v>242</v>
      </c>
      <c r="BM227" s="241" t="s">
        <v>1965</v>
      </c>
    </row>
    <row r="228" s="2" customFormat="1" ht="21.75" customHeight="1">
      <c r="A228" s="40"/>
      <c r="B228" s="41"/>
      <c r="C228" s="229" t="s">
        <v>510</v>
      </c>
      <c r="D228" s="229" t="s">
        <v>160</v>
      </c>
      <c r="E228" s="230" t="s">
        <v>871</v>
      </c>
      <c r="F228" s="231" t="s">
        <v>872</v>
      </c>
      <c r="G228" s="232" t="s">
        <v>174</v>
      </c>
      <c r="H228" s="233">
        <v>56</v>
      </c>
      <c r="I228" s="234"/>
      <c r="J228" s="235">
        <f>ROUND(I228*H228,2)</f>
        <v>0</v>
      </c>
      <c r="K228" s="236"/>
      <c r="L228" s="46"/>
      <c r="M228" s="237" t="s">
        <v>19</v>
      </c>
      <c r="N228" s="238" t="s">
        <v>45</v>
      </c>
      <c r="O228" s="86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41" t="s">
        <v>242</v>
      </c>
      <c r="AT228" s="241" t="s">
        <v>160</v>
      </c>
      <c r="AU228" s="241" t="s">
        <v>83</v>
      </c>
      <c r="AY228" s="19" t="s">
        <v>157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9" t="s">
        <v>81</v>
      </c>
      <c r="BK228" s="242">
        <f>ROUND(I228*H228,2)</f>
        <v>0</v>
      </c>
      <c r="BL228" s="19" t="s">
        <v>242</v>
      </c>
      <c r="BM228" s="241" t="s">
        <v>1966</v>
      </c>
    </row>
    <row r="229" s="2" customFormat="1" ht="21.75" customHeight="1">
      <c r="A229" s="40"/>
      <c r="B229" s="41"/>
      <c r="C229" s="229" t="s">
        <v>514</v>
      </c>
      <c r="D229" s="229" t="s">
        <v>160</v>
      </c>
      <c r="E229" s="230" t="s">
        <v>1967</v>
      </c>
      <c r="F229" s="231" t="s">
        <v>1968</v>
      </c>
      <c r="G229" s="232" t="s">
        <v>174</v>
      </c>
      <c r="H229" s="233">
        <v>93</v>
      </c>
      <c r="I229" s="234"/>
      <c r="J229" s="235">
        <f>ROUND(I229*H229,2)</f>
        <v>0</v>
      </c>
      <c r="K229" s="236"/>
      <c r="L229" s="46"/>
      <c r="M229" s="237" t="s">
        <v>19</v>
      </c>
      <c r="N229" s="238" t="s">
        <v>45</v>
      </c>
      <c r="O229" s="86"/>
      <c r="P229" s="239">
        <f>O229*H229</f>
        <v>0</v>
      </c>
      <c r="Q229" s="239">
        <v>0.00012999999999999999</v>
      </c>
      <c r="R229" s="239">
        <f>Q229*H229</f>
        <v>0.012089999999999998</v>
      </c>
      <c r="S229" s="239">
        <v>0</v>
      </c>
      <c r="T229" s="240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41" t="s">
        <v>242</v>
      </c>
      <c r="AT229" s="241" t="s">
        <v>160</v>
      </c>
      <c r="AU229" s="241" t="s">
        <v>83</v>
      </c>
      <c r="AY229" s="19" t="s">
        <v>157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9" t="s">
        <v>81</v>
      </c>
      <c r="BK229" s="242">
        <f>ROUND(I229*H229,2)</f>
        <v>0</v>
      </c>
      <c r="BL229" s="19" t="s">
        <v>242</v>
      </c>
      <c r="BM229" s="241" t="s">
        <v>1969</v>
      </c>
    </row>
    <row r="230" s="2" customFormat="1" ht="21.75" customHeight="1">
      <c r="A230" s="40"/>
      <c r="B230" s="41"/>
      <c r="C230" s="229" t="s">
        <v>519</v>
      </c>
      <c r="D230" s="229" t="s">
        <v>160</v>
      </c>
      <c r="E230" s="230" t="s">
        <v>1970</v>
      </c>
      <c r="F230" s="231" t="s">
        <v>1971</v>
      </c>
      <c r="G230" s="232" t="s">
        <v>174</v>
      </c>
      <c r="H230" s="233">
        <v>93</v>
      </c>
      <c r="I230" s="234"/>
      <c r="J230" s="235">
        <f>ROUND(I230*H230,2)</f>
        <v>0</v>
      </c>
      <c r="K230" s="236"/>
      <c r="L230" s="46"/>
      <c r="M230" s="237" t="s">
        <v>19</v>
      </c>
      <c r="N230" s="238" t="s">
        <v>45</v>
      </c>
      <c r="O230" s="86"/>
      <c r="P230" s="239">
        <f>O230*H230</f>
        <v>0</v>
      </c>
      <c r="Q230" s="239">
        <v>0.00011</v>
      </c>
      <c r="R230" s="239">
        <f>Q230*H230</f>
        <v>0.01023</v>
      </c>
      <c r="S230" s="239">
        <v>0</v>
      </c>
      <c r="T230" s="240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1" t="s">
        <v>242</v>
      </c>
      <c r="AT230" s="241" t="s">
        <v>160</v>
      </c>
      <c r="AU230" s="241" t="s">
        <v>83</v>
      </c>
      <c r="AY230" s="19" t="s">
        <v>157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9" t="s">
        <v>81</v>
      </c>
      <c r="BK230" s="242">
        <f>ROUND(I230*H230,2)</f>
        <v>0</v>
      </c>
      <c r="BL230" s="19" t="s">
        <v>242</v>
      </c>
      <c r="BM230" s="241" t="s">
        <v>1972</v>
      </c>
    </row>
    <row r="231" s="2" customFormat="1" ht="21.75" customHeight="1">
      <c r="A231" s="40"/>
      <c r="B231" s="41"/>
      <c r="C231" s="229" t="s">
        <v>524</v>
      </c>
      <c r="D231" s="229" t="s">
        <v>160</v>
      </c>
      <c r="E231" s="230" t="s">
        <v>1973</v>
      </c>
      <c r="F231" s="231" t="s">
        <v>1974</v>
      </c>
      <c r="G231" s="232" t="s">
        <v>174</v>
      </c>
      <c r="H231" s="233">
        <v>115.2</v>
      </c>
      <c r="I231" s="234"/>
      <c r="J231" s="235">
        <f>ROUND(I231*H231,2)</f>
        <v>0</v>
      </c>
      <c r="K231" s="236"/>
      <c r="L231" s="46"/>
      <c r="M231" s="237" t="s">
        <v>19</v>
      </c>
      <c r="N231" s="238" t="s">
        <v>45</v>
      </c>
      <c r="O231" s="86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41" t="s">
        <v>242</v>
      </c>
      <c r="AT231" s="241" t="s">
        <v>160</v>
      </c>
      <c r="AU231" s="241" t="s">
        <v>83</v>
      </c>
      <c r="AY231" s="19" t="s">
        <v>157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9" t="s">
        <v>81</v>
      </c>
      <c r="BK231" s="242">
        <f>ROUND(I231*H231,2)</f>
        <v>0</v>
      </c>
      <c r="BL231" s="19" t="s">
        <v>242</v>
      </c>
      <c r="BM231" s="241" t="s">
        <v>1975</v>
      </c>
    </row>
    <row r="232" s="2" customFormat="1" ht="33" customHeight="1">
      <c r="A232" s="40"/>
      <c r="B232" s="41"/>
      <c r="C232" s="229" t="s">
        <v>529</v>
      </c>
      <c r="D232" s="229" t="s">
        <v>160</v>
      </c>
      <c r="E232" s="230" t="s">
        <v>1976</v>
      </c>
      <c r="F232" s="231" t="s">
        <v>1977</v>
      </c>
      <c r="G232" s="232" t="s">
        <v>174</v>
      </c>
      <c r="H232" s="233">
        <v>115.2</v>
      </c>
      <c r="I232" s="234"/>
      <c r="J232" s="235">
        <f>ROUND(I232*H232,2)</f>
        <v>0</v>
      </c>
      <c r="K232" s="236"/>
      <c r="L232" s="46"/>
      <c r="M232" s="237" t="s">
        <v>19</v>
      </c>
      <c r="N232" s="238" t="s">
        <v>45</v>
      </c>
      <c r="O232" s="86"/>
      <c r="P232" s="239">
        <f>O232*H232</f>
        <v>0</v>
      </c>
      <c r="Q232" s="239">
        <v>0.00032000000000000003</v>
      </c>
      <c r="R232" s="239">
        <f>Q232*H232</f>
        <v>0.036864000000000001</v>
      </c>
      <c r="S232" s="239">
        <v>0</v>
      </c>
      <c r="T232" s="240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41" t="s">
        <v>242</v>
      </c>
      <c r="AT232" s="241" t="s">
        <v>160</v>
      </c>
      <c r="AU232" s="241" t="s">
        <v>83</v>
      </c>
      <c r="AY232" s="19" t="s">
        <v>157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9" t="s">
        <v>81</v>
      </c>
      <c r="BK232" s="242">
        <f>ROUND(I232*H232,2)</f>
        <v>0</v>
      </c>
      <c r="BL232" s="19" t="s">
        <v>242</v>
      </c>
      <c r="BM232" s="241" t="s">
        <v>1978</v>
      </c>
    </row>
    <row r="233" s="2" customFormat="1" ht="33" customHeight="1">
      <c r="A233" s="40"/>
      <c r="B233" s="41"/>
      <c r="C233" s="229" t="s">
        <v>533</v>
      </c>
      <c r="D233" s="229" t="s">
        <v>160</v>
      </c>
      <c r="E233" s="230" t="s">
        <v>1979</v>
      </c>
      <c r="F233" s="231" t="s">
        <v>1980</v>
      </c>
      <c r="G233" s="232" t="s">
        <v>174</v>
      </c>
      <c r="H233" s="233">
        <v>115.2</v>
      </c>
      <c r="I233" s="234"/>
      <c r="J233" s="235">
        <f>ROUND(I233*H233,2)</f>
        <v>0</v>
      </c>
      <c r="K233" s="236"/>
      <c r="L233" s="46"/>
      <c r="M233" s="310" t="s">
        <v>19</v>
      </c>
      <c r="N233" s="311" t="s">
        <v>45</v>
      </c>
      <c r="O233" s="304"/>
      <c r="P233" s="308">
        <f>O233*H233</f>
        <v>0</v>
      </c>
      <c r="Q233" s="308">
        <v>0.00062</v>
      </c>
      <c r="R233" s="308">
        <f>Q233*H233</f>
        <v>0.071424000000000001</v>
      </c>
      <c r="S233" s="308">
        <v>0</v>
      </c>
      <c r="T233" s="30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1" t="s">
        <v>242</v>
      </c>
      <c r="AT233" s="241" t="s">
        <v>160</v>
      </c>
      <c r="AU233" s="241" t="s">
        <v>83</v>
      </c>
      <c r="AY233" s="19" t="s">
        <v>157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9" t="s">
        <v>81</v>
      </c>
      <c r="BK233" s="242">
        <f>ROUND(I233*H233,2)</f>
        <v>0</v>
      </c>
      <c r="BL233" s="19" t="s">
        <v>242</v>
      </c>
      <c r="BM233" s="241" t="s">
        <v>1981</v>
      </c>
    </row>
    <row r="234" s="2" customFormat="1" ht="6.96" customHeight="1">
      <c r="A234" s="40"/>
      <c r="B234" s="61"/>
      <c r="C234" s="62"/>
      <c r="D234" s="62"/>
      <c r="E234" s="62"/>
      <c r="F234" s="62"/>
      <c r="G234" s="62"/>
      <c r="H234" s="62"/>
      <c r="I234" s="177"/>
      <c r="J234" s="62"/>
      <c r="K234" s="62"/>
      <c r="L234" s="46"/>
      <c r="M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</sheetData>
  <sheetProtection sheet="1" autoFilter="0" formatColumns="0" formatRows="0" objects="1" scenarios="1" spinCount="100000" saltValue="4uc1IIgLLZTU6qRKKwmAvQUGjgNccLenDclVB4uvGIzw9vGoSX4jafhzuXpmW1epwmdXWlN3R3R/Q4klU9ddjg==" hashValue="Kt42TzGelsYgDrriMIYYyJhLL/3iICp9c7wZFoN+u1ayR0PW9LA/+S5RRk0vM7aED3PR+0N7Pi9YzooVYRxC0Q==" algorithmName="SHA-512" password="CC35"/>
  <autoFilter ref="C90:K23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117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1982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20. 4. 2020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">
        <v>27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30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51" t="s">
        <v>26</v>
      </c>
      <c r="J20" s="135" t="str">
        <f>IF('Rekapitulace stavby'!AN16="","",'Rekapitulace stavby'!AN16)</f>
        <v/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51" t="s">
        <v>29</v>
      </c>
      <c r="J21" s="135" t="str">
        <f>IF('Rekapitulace stavby'!AN17="","",'Rekapitulace stavby'!AN17)</f>
        <v/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36</v>
      </c>
      <c r="E23" s="40"/>
      <c r="F23" s="40"/>
      <c r="G23" s="40"/>
      <c r="H23" s="40"/>
      <c r="I23" s="151" t="s">
        <v>26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37</v>
      </c>
      <c r="F24" s="40"/>
      <c r="G24" s="40"/>
      <c r="H24" s="40"/>
      <c r="I24" s="151" t="s">
        <v>29</v>
      </c>
      <c r="J24" s="135" t="s">
        <v>19</v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38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40</v>
      </c>
      <c r="E30" s="40"/>
      <c r="F30" s="40"/>
      <c r="G30" s="40"/>
      <c r="H30" s="40"/>
      <c r="I30" s="148"/>
      <c r="J30" s="161">
        <f>ROUND(J84,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42</v>
      </c>
      <c r="G32" s="40"/>
      <c r="H32" s="40"/>
      <c r="I32" s="163" t="s">
        <v>41</v>
      </c>
      <c r="J32" s="162" t="s">
        <v>43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44</v>
      </c>
      <c r="E33" s="146" t="s">
        <v>45</v>
      </c>
      <c r="F33" s="165">
        <f>ROUND((SUM(BE84:BE114)),  2)</f>
        <v>0</v>
      </c>
      <c r="G33" s="40"/>
      <c r="H33" s="40"/>
      <c r="I33" s="166">
        <v>0.20999999999999999</v>
      </c>
      <c r="J33" s="165">
        <f>ROUND(((SUM(BE84:BE114))*I33),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46</v>
      </c>
      <c r="F34" s="165">
        <f>ROUND((SUM(BF84:BF114)),  2)</f>
        <v>0</v>
      </c>
      <c r="G34" s="40"/>
      <c r="H34" s="40"/>
      <c r="I34" s="166">
        <v>0.14999999999999999</v>
      </c>
      <c r="J34" s="165">
        <f>ROUND(((SUM(BF84:BF114))*I34),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47</v>
      </c>
      <c r="F35" s="165">
        <f>ROUND((SUM(BG84:BG114)),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48</v>
      </c>
      <c r="F36" s="165">
        <f>ROUND((SUM(BH84:BH114)),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5">
        <f>ROUND((SUM(BI84:BI114)),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50</v>
      </c>
      <c r="E39" s="169"/>
      <c r="F39" s="169"/>
      <c r="G39" s="170" t="s">
        <v>51</v>
      </c>
      <c r="H39" s="171" t="s">
        <v>52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Zbečno ON - oprava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SO.04 - Demolice skladiště (6000388328)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Zbečno</v>
      </c>
      <c r="G52" s="42"/>
      <c r="H52" s="42"/>
      <c r="I52" s="151" t="s">
        <v>23</v>
      </c>
      <c r="J52" s="74" t="str">
        <f>IF(J12="","",J12)</f>
        <v>20. 4. 2020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51" t="s">
        <v>33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51" t="s">
        <v>36</v>
      </c>
      <c r="J55" s="38" t="str">
        <f>E24</f>
        <v>L. Malý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122</v>
      </c>
      <c r="D57" s="183"/>
      <c r="E57" s="183"/>
      <c r="F57" s="183"/>
      <c r="G57" s="183"/>
      <c r="H57" s="183"/>
      <c r="I57" s="184"/>
      <c r="J57" s="185" t="s">
        <v>123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72</v>
      </c>
      <c r="D59" s="42"/>
      <c r="E59" s="42"/>
      <c r="F59" s="42"/>
      <c r="G59" s="42"/>
      <c r="H59" s="42"/>
      <c r="I59" s="148"/>
      <c r="J59" s="104">
        <f>J84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87"/>
      <c r="C60" s="188"/>
      <c r="D60" s="189" t="s">
        <v>125</v>
      </c>
      <c r="E60" s="190"/>
      <c r="F60" s="190"/>
      <c r="G60" s="190"/>
      <c r="H60" s="190"/>
      <c r="I60" s="191"/>
      <c r="J60" s="192">
        <f>J85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1811</v>
      </c>
      <c r="E61" s="196"/>
      <c r="F61" s="196"/>
      <c r="G61" s="196"/>
      <c r="H61" s="196"/>
      <c r="I61" s="197"/>
      <c r="J61" s="198">
        <f>J86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130</v>
      </c>
      <c r="E62" s="196"/>
      <c r="F62" s="196"/>
      <c r="G62" s="196"/>
      <c r="H62" s="196"/>
      <c r="I62" s="197"/>
      <c r="J62" s="198">
        <f>J95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87"/>
      <c r="C63" s="188"/>
      <c r="D63" s="189" t="s">
        <v>132</v>
      </c>
      <c r="E63" s="190"/>
      <c r="F63" s="190"/>
      <c r="G63" s="190"/>
      <c r="H63" s="190"/>
      <c r="I63" s="191"/>
      <c r="J63" s="192">
        <f>J107</f>
        <v>0</v>
      </c>
      <c r="K63" s="188"/>
      <c r="L63" s="19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94"/>
      <c r="C64" s="127"/>
      <c r="D64" s="195" t="s">
        <v>136</v>
      </c>
      <c r="E64" s="196"/>
      <c r="F64" s="196"/>
      <c r="G64" s="196"/>
      <c r="H64" s="196"/>
      <c r="I64" s="197"/>
      <c r="J64" s="198">
        <f>J108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48"/>
      <c r="J65" s="42"/>
      <c r="K65" s="42"/>
      <c r="L65" s="14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77"/>
      <c r="J66" s="62"/>
      <c r="K66" s="6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80"/>
      <c r="J70" s="64"/>
      <c r="K70" s="64"/>
      <c r="L70" s="14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142</v>
      </c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81" t="str">
        <f>E7</f>
        <v>Zbečno ON - oprava</v>
      </c>
      <c r="F74" s="34"/>
      <c r="G74" s="34"/>
      <c r="H74" s="34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117</v>
      </c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SO.04 - Demolice skladiště (6000388328)</v>
      </c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Zbečno</v>
      </c>
      <c r="G78" s="42"/>
      <c r="H78" s="42"/>
      <c r="I78" s="151" t="s">
        <v>23</v>
      </c>
      <c r="J78" s="74" t="str">
        <f>IF(J12="","",J12)</f>
        <v>20. 4. 2020</v>
      </c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Správa železnic, státní organizace</v>
      </c>
      <c r="G80" s="42"/>
      <c r="H80" s="42"/>
      <c r="I80" s="151" t="s">
        <v>33</v>
      </c>
      <c r="J80" s="38" t="str">
        <f>E21</f>
        <v xml:space="preserve"> </v>
      </c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151" t="s">
        <v>36</v>
      </c>
      <c r="J81" s="38" t="str">
        <f>E24</f>
        <v>L. Malý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200"/>
      <c r="B83" s="201"/>
      <c r="C83" s="202" t="s">
        <v>143</v>
      </c>
      <c r="D83" s="203" t="s">
        <v>59</v>
      </c>
      <c r="E83" s="203" t="s">
        <v>55</v>
      </c>
      <c r="F83" s="203" t="s">
        <v>56</v>
      </c>
      <c r="G83" s="203" t="s">
        <v>144</v>
      </c>
      <c r="H83" s="203" t="s">
        <v>145</v>
      </c>
      <c r="I83" s="204" t="s">
        <v>146</v>
      </c>
      <c r="J83" s="205" t="s">
        <v>123</v>
      </c>
      <c r="K83" s="206" t="s">
        <v>147</v>
      </c>
      <c r="L83" s="207"/>
      <c r="M83" s="94" t="s">
        <v>19</v>
      </c>
      <c r="N83" s="95" t="s">
        <v>44</v>
      </c>
      <c r="O83" s="95" t="s">
        <v>148</v>
      </c>
      <c r="P83" s="95" t="s">
        <v>149</v>
      </c>
      <c r="Q83" s="95" t="s">
        <v>150</v>
      </c>
      <c r="R83" s="95" t="s">
        <v>151</v>
      </c>
      <c r="S83" s="95" t="s">
        <v>152</v>
      </c>
      <c r="T83" s="96" t="s">
        <v>153</v>
      </c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</row>
    <row r="84" s="2" customFormat="1" ht="22.8" customHeight="1">
      <c r="A84" s="40"/>
      <c r="B84" s="41"/>
      <c r="C84" s="101" t="s">
        <v>154</v>
      </c>
      <c r="D84" s="42"/>
      <c r="E84" s="42"/>
      <c r="F84" s="42"/>
      <c r="G84" s="42"/>
      <c r="H84" s="42"/>
      <c r="I84" s="148"/>
      <c r="J84" s="208">
        <f>BK84</f>
        <v>0</v>
      </c>
      <c r="K84" s="42"/>
      <c r="L84" s="46"/>
      <c r="M84" s="97"/>
      <c r="N84" s="209"/>
      <c r="O84" s="98"/>
      <c r="P84" s="210">
        <f>P85+P107</f>
        <v>0</v>
      </c>
      <c r="Q84" s="98"/>
      <c r="R84" s="210">
        <f>R85+R107</f>
        <v>0</v>
      </c>
      <c r="S84" s="98"/>
      <c r="T84" s="211">
        <f>T85+T107</f>
        <v>68.604690000000005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124</v>
      </c>
      <c r="BK84" s="212">
        <f>BK85+BK107</f>
        <v>0</v>
      </c>
    </row>
    <row r="85" s="12" customFormat="1" ht="25.92" customHeight="1">
      <c r="A85" s="12"/>
      <c r="B85" s="213"/>
      <c r="C85" s="214"/>
      <c r="D85" s="215" t="s">
        <v>73</v>
      </c>
      <c r="E85" s="216" t="s">
        <v>155</v>
      </c>
      <c r="F85" s="216" t="s">
        <v>156</v>
      </c>
      <c r="G85" s="214"/>
      <c r="H85" s="214"/>
      <c r="I85" s="217"/>
      <c r="J85" s="218">
        <f>BK85</f>
        <v>0</v>
      </c>
      <c r="K85" s="214"/>
      <c r="L85" s="219"/>
      <c r="M85" s="220"/>
      <c r="N85" s="221"/>
      <c r="O85" s="221"/>
      <c r="P85" s="222">
        <f>P86+P95</f>
        <v>0</v>
      </c>
      <c r="Q85" s="221"/>
      <c r="R85" s="222">
        <f>R86+R95</f>
        <v>0</v>
      </c>
      <c r="S85" s="221"/>
      <c r="T85" s="223">
        <f>T86+T95</f>
        <v>68.356850000000009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24" t="s">
        <v>81</v>
      </c>
      <c r="AT85" s="225" t="s">
        <v>73</v>
      </c>
      <c r="AU85" s="225" t="s">
        <v>74</v>
      </c>
      <c r="AY85" s="224" t="s">
        <v>157</v>
      </c>
      <c r="BK85" s="226">
        <f>BK86+BK95</f>
        <v>0</v>
      </c>
    </row>
    <row r="86" s="12" customFormat="1" ht="22.8" customHeight="1">
      <c r="A86" s="12"/>
      <c r="B86" s="213"/>
      <c r="C86" s="214"/>
      <c r="D86" s="215" t="s">
        <v>73</v>
      </c>
      <c r="E86" s="227" t="s">
        <v>212</v>
      </c>
      <c r="F86" s="227" t="s">
        <v>1864</v>
      </c>
      <c r="G86" s="214"/>
      <c r="H86" s="214"/>
      <c r="I86" s="217"/>
      <c r="J86" s="228">
        <f>BK86</f>
        <v>0</v>
      </c>
      <c r="K86" s="214"/>
      <c r="L86" s="219"/>
      <c r="M86" s="220"/>
      <c r="N86" s="221"/>
      <c r="O86" s="221"/>
      <c r="P86" s="222">
        <f>SUM(P87:P94)</f>
        <v>0</v>
      </c>
      <c r="Q86" s="221"/>
      <c r="R86" s="222">
        <f>SUM(R87:R94)</f>
        <v>0</v>
      </c>
      <c r="S86" s="221"/>
      <c r="T86" s="223">
        <f>SUM(T87:T94)</f>
        <v>68.356850000000009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24" t="s">
        <v>81</v>
      </c>
      <c r="AT86" s="225" t="s">
        <v>73</v>
      </c>
      <c r="AU86" s="225" t="s">
        <v>81</v>
      </c>
      <c r="AY86" s="224" t="s">
        <v>157</v>
      </c>
      <c r="BK86" s="226">
        <f>SUM(BK87:BK94)</f>
        <v>0</v>
      </c>
    </row>
    <row r="87" s="2" customFormat="1" ht="21.75" customHeight="1">
      <c r="A87" s="40"/>
      <c r="B87" s="41"/>
      <c r="C87" s="229" t="s">
        <v>81</v>
      </c>
      <c r="D87" s="229" t="s">
        <v>160</v>
      </c>
      <c r="E87" s="230" t="s">
        <v>884</v>
      </c>
      <c r="F87" s="231" t="s">
        <v>1865</v>
      </c>
      <c r="G87" s="232" t="s">
        <v>259</v>
      </c>
      <c r="H87" s="233">
        <v>1</v>
      </c>
      <c r="I87" s="234"/>
      <c r="J87" s="235">
        <f>ROUND(I87*H87,2)</f>
        <v>0</v>
      </c>
      <c r="K87" s="236"/>
      <c r="L87" s="46"/>
      <c r="M87" s="237" t="s">
        <v>19</v>
      </c>
      <c r="N87" s="238" t="s">
        <v>45</v>
      </c>
      <c r="O87" s="86"/>
      <c r="P87" s="239">
        <f>O87*H87</f>
        <v>0</v>
      </c>
      <c r="Q87" s="239">
        <v>0</v>
      </c>
      <c r="R87" s="239">
        <f>Q87*H87</f>
        <v>0</v>
      </c>
      <c r="S87" s="239">
        <v>0</v>
      </c>
      <c r="T87" s="240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41" t="s">
        <v>164</v>
      </c>
      <c r="AT87" s="241" t="s">
        <v>160</v>
      </c>
      <c r="AU87" s="241" t="s">
        <v>83</v>
      </c>
      <c r="AY87" s="19" t="s">
        <v>157</v>
      </c>
      <c r="BE87" s="242">
        <f>IF(N87="základní",J87,0)</f>
        <v>0</v>
      </c>
      <c r="BF87" s="242">
        <f>IF(N87="snížená",J87,0)</f>
        <v>0</v>
      </c>
      <c r="BG87" s="242">
        <f>IF(N87="zákl. přenesená",J87,0)</f>
        <v>0</v>
      </c>
      <c r="BH87" s="242">
        <f>IF(N87="sníž. přenesená",J87,0)</f>
        <v>0</v>
      </c>
      <c r="BI87" s="242">
        <f>IF(N87="nulová",J87,0)</f>
        <v>0</v>
      </c>
      <c r="BJ87" s="19" t="s">
        <v>81</v>
      </c>
      <c r="BK87" s="242">
        <f>ROUND(I87*H87,2)</f>
        <v>0</v>
      </c>
      <c r="BL87" s="19" t="s">
        <v>164</v>
      </c>
      <c r="BM87" s="241" t="s">
        <v>1983</v>
      </c>
    </row>
    <row r="88" s="2" customFormat="1" ht="21.75" customHeight="1">
      <c r="A88" s="40"/>
      <c r="B88" s="41"/>
      <c r="C88" s="229" t="s">
        <v>83</v>
      </c>
      <c r="D88" s="229" t="s">
        <v>160</v>
      </c>
      <c r="E88" s="230" t="s">
        <v>1877</v>
      </c>
      <c r="F88" s="231" t="s">
        <v>1984</v>
      </c>
      <c r="G88" s="232" t="s">
        <v>362</v>
      </c>
      <c r="H88" s="233">
        <v>5</v>
      </c>
      <c r="I88" s="234"/>
      <c r="J88" s="235">
        <f>ROUND(I88*H88,2)</f>
        <v>0</v>
      </c>
      <c r="K88" s="236"/>
      <c r="L88" s="46"/>
      <c r="M88" s="237" t="s">
        <v>19</v>
      </c>
      <c r="N88" s="238" t="s">
        <v>45</v>
      </c>
      <c r="O88" s="86"/>
      <c r="P88" s="239">
        <f>O88*H88</f>
        <v>0</v>
      </c>
      <c r="Q88" s="239">
        <v>0</v>
      </c>
      <c r="R88" s="239">
        <f>Q88*H88</f>
        <v>0</v>
      </c>
      <c r="S88" s="239">
        <v>1</v>
      </c>
      <c r="T88" s="240">
        <f>S88*H88</f>
        <v>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1" t="s">
        <v>164</v>
      </c>
      <c r="AT88" s="241" t="s">
        <v>160</v>
      </c>
      <c r="AU88" s="241" t="s">
        <v>83</v>
      </c>
      <c r="AY88" s="19" t="s">
        <v>157</v>
      </c>
      <c r="BE88" s="242">
        <f>IF(N88="základní",J88,0)</f>
        <v>0</v>
      </c>
      <c r="BF88" s="242">
        <f>IF(N88="snížená",J88,0)</f>
        <v>0</v>
      </c>
      <c r="BG88" s="242">
        <f>IF(N88="zákl. přenesená",J88,0)</f>
        <v>0</v>
      </c>
      <c r="BH88" s="242">
        <f>IF(N88="sníž. přenesená",J88,0)</f>
        <v>0</v>
      </c>
      <c r="BI88" s="242">
        <f>IF(N88="nulová",J88,0)</f>
        <v>0</v>
      </c>
      <c r="BJ88" s="19" t="s">
        <v>81</v>
      </c>
      <c r="BK88" s="242">
        <f>ROUND(I88*H88,2)</f>
        <v>0</v>
      </c>
      <c r="BL88" s="19" t="s">
        <v>164</v>
      </c>
      <c r="BM88" s="241" t="s">
        <v>1985</v>
      </c>
    </row>
    <row r="89" s="2" customFormat="1" ht="21.75" customHeight="1">
      <c r="A89" s="40"/>
      <c r="B89" s="41"/>
      <c r="C89" s="229" t="s">
        <v>158</v>
      </c>
      <c r="D89" s="229" t="s">
        <v>160</v>
      </c>
      <c r="E89" s="230" t="s">
        <v>1986</v>
      </c>
      <c r="F89" s="231" t="s">
        <v>1987</v>
      </c>
      <c r="G89" s="232" t="s">
        <v>163</v>
      </c>
      <c r="H89" s="233">
        <v>149.17500000000001</v>
      </c>
      <c r="I89" s="234"/>
      <c r="J89" s="235">
        <f>ROUND(I89*H89,2)</f>
        <v>0</v>
      </c>
      <c r="K89" s="236"/>
      <c r="L89" s="46"/>
      <c r="M89" s="237" t="s">
        <v>19</v>
      </c>
      <c r="N89" s="238" t="s">
        <v>45</v>
      </c>
      <c r="O89" s="86"/>
      <c r="P89" s="239">
        <f>O89*H89</f>
        <v>0</v>
      </c>
      <c r="Q89" s="239">
        <v>0</v>
      </c>
      <c r="R89" s="239">
        <f>Q89*H89</f>
        <v>0</v>
      </c>
      <c r="S89" s="239">
        <v>0.222</v>
      </c>
      <c r="T89" s="240">
        <f>S89*H89</f>
        <v>33.116849999999999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1" t="s">
        <v>164</v>
      </c>
      <c r="AT89" s="241" t="s">
        <v>160</v>
      </c>
      <c r="AU89" s="241" t="s">
        <v>83</v>
      </c>
      <c r="AY89" s="19" t="s">
        <v>157</v>
      </c>
      <c r="BE89" s="242">
        <f>IF(N89="základní",J89,0)</f>
        <v>0</v>
      </c>
      <c r="BF89" s="242">
        <f>IF(N89="snížená",J89,0)</f>
        <v>0</v>
      </c>
      <c r="BG89" s="242">
        <f>IF(N89="zákl. přenesená",J89,0)</f>
        <v>0</v>
      </c>
      <c r="BH89" s="242">
        <f>IF(N89="sníž. přenesená",J89,0)</f>
        <v>0</v>
      </c>
      <c r="BI89" s="242">
        <f>IF(N89="nulová",J89,0)</f>
        <v>0</v>
      </c>
      <c r="BJ89" s="19" t="s">
        <v>81</v>
      </c>
      <c r="BK89" s="242">
        <f>ROUND(I89*H89,2)</f>
        <v>0</v>
      </c>
      <c r="BL89" s="19" t="s">
        <v>164</v>
      </c>
      <c r="BM89" s="241" t="s">
        <v>1988</v>
      </c>
    </row>
    <row r="90" s="13" customFormat="1">
      <c r="A90" s="13"/>
      <c r="B90" s="247"/>
      <c r="C90" s="248"/>
      <c r="D90" s="243" t="s">
        <v>176</v>
      </c>
      <c r="E90" s="249" t="s">
        <v>19</v>
      </c>
      <c r="F90" s="250" t="s">
        <v>1989</v>
      </c>
      <c r="G90" s="248"/>
      <c r="H90" s="251">
        <v>122.40000000000001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57" t="s">
        <v>176</v>
      </c>
      <c r="AU90" s="257" t="s">
        <v>83</v>
      </c>
      <c r="AV90" s="13" t="s">
        <v>83</v>
      </c>
      <c r="AW90" s="13" t="s">
        <v>35</v>
      </c>
      <c r="AX90" s="13" t="s">
        <v>74</v>
      </c>
      <c r="AY90" s="257" t="s">
        <v>157</v>
      </c>
    </row>
    <row r="91" s="13" customFormat="1">
      <c r="A91" s="13"/>
      <c r="B91" s="247"/>
      <c r="C91" s="248"/>
      <c r="D91" s="243" t="s">
        <v>176</v>
      </c>
      <c r="E91" s="249" t="s">
        <v>19</v>
      </c>
      <c r="F91" s="250" t="s">
        <v>1990</v>
      </c>
      <c r="G91" s="248"/>
      <c r="H91" s="251">
        <v>26.774999999999999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57" t="s">
        <v>176</v>
      </c>
      <c r="AU91" s="257" t="s">
        <v>83</v>
      </c>
      <c r="AV91" s="13" t="s">
        <v>83</v>
      </c>
      <c r="AW91" s="13" t="s">
        <v>35</v>
      </c>
      <c r="AX91" s="13" t="s">
        <v>74</v>
      </c>
      <c r="AY91" s="257" t="s">
        <v>157</v>
      </c>
    </row>
    <row r="92" s="14" customFormat="1">
      <c r="A92" s="14"/>
      <c r="B92" s="258"/>
      <c r="C92" s="259"/>
      <c r="D92" s="243" t="s">
        <v>176</v>
      </c>
      <c r="E92" s="260" t="s">
        <v>19</v>
      </c>
      <c r="F92" s="261" t="s">
        <v>183</v>
      </c>
      <c r="G92" s="259"/>
      <c r="H92" s="262">
        <v>149.17500000000001</v>
      </c>
      <c r="I92" s="263"/>
      <c r="J92" s="259"/>
      <c r="K92" s="259"/>
      <c r="L92" s="264"/>
      <c r="M92" s="265"/>
      <c r="N92" s="266"/>
      <c r="O92" s="266"/>
      <c r="P92" s="266"/>
      <c r="Q92" s="266"/>
      <c r="R92" s="266"/>
      <c r="S92" s="266"/>
      <c r="T92" s="26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68" t="s">
        <v>176</v>
      </c>
      <c r="AU92" s="268" t="s">
        <v>83</v>
      </c>
      <c r="AV92" s="14" t="s">
        <v>164</v>
      </c>
      <c r="AW92" s="14" t="s">
        <v>35</v>
      </c>
      <c r="AX92" s="14" t="s">
        <v>81</v>
      </c>
      <c r="AY92" s="268" t="s">
        <v>157</v>
      </c>
    </row>
    <row r="93" s="2" customFormat="1" ht="21.75" customHeight="1">
      <c r="A93" s="40"/>
      <c r="B93" s="41"/>
      <c r="C93" s="229" t="s">
        <v>164</v>
      </c>
      <c r="D93" s="229" t="s">
        <v>160</v>
      </c>
      <c r="E93" s="230" t="s">
        <v>1991</v>
      </c>
      <c r="F93" s="231" t="s">
        <v>1992</v>
      </c>
      <c r="G93" s="232" t="s">
        <v>163</v>
      </c>
      <c r="H93" s="233">
        <v>12.096</v>
      </c>
      <c r="I93" s="234"/>
      <c r="J93" s="235">
        <f>ROUND(I93*H93,2)</f>
        <v>0</v>
      </c>
      <c r="K93" s="236"/>
      <c r="L93" s="46"/>
      <c r="M93" s="237" t="s">
        <v>19</v>
      </c>
      <c r="N93" s="238" t="s">
        <v>45</v>
      </c>
      <c r="O93" s="86"/>
      <c r="P93" s="239">
        <f>O93*H93</f>
        <v>0</v>
      </c>
      <c r="Q93" s="239">
        <v>0</v>
      </c>
      <c r="R93" s="239">
        <f>Q93*H93</f>
        <v>0</v>
      </c>
      <c r="S93" s="239">
        <v>2.5</v>
      </c>
      <c r="T93" s="240">
        <f>S93*H93</f>
        <v>30.240000000000002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1" t="s">
        <v>164</v>
      </c>
      <c r="AT93" s="241" t="s">
        <v>160</v>
      </c>
      <c r="AU93" s="241" t="s">
        <v>83</v>
      </c>
      <c r="AY93" s="19" t="s">
        <v>157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19" t="s">
        <v>81</v>
      </c>
      <c r="BK93" s="242">
        <f>ROUND(I93*H93,2)</f>
        <v>0</v>
      </c>
      <c r="BL93" s="19" t="s">
        <v>164</v>
      </c>
      <c r="BM93" s="241" t="s">
        <v>1993</v>
      </c>
    </row>
    <row r="94" s="13" customFormat="1">
      <c r="A94" s="13"/>
      <c r="B94" s="247"/>
      <c r="C94" s="248"/>
      <c r="D94" s="243" t="s">
        <v>176</v>
      </c>
      <c r="E94" s="249" t="s">
        <v>19</v>
      </c>
      <c r="F94" s="250" t="s">
        <v>1994</v>
      </c>
      <c r="G94" s="248"/>
      <c r="H94" s="251">
        <v>12.096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7" t="s">
        <v>176</v>
      </c>
      <c r="AU94" s="257" t="s">
        <v>83</v>
      </c>
      <c r="AV94" s="13" t="s">
        <v>83</v>
      </c>
      <c r="AW94" s="13" t="s">
        <v>35</v>
      </c>
      <c r="AX94" s="13" t="s">
        <v>81</v>
      </c>
      <c r="AY94" s="257" t="s">
        <v>157</v>
      </c>
    </row>
    <row r="95" s="12" customFormat="1" ht="22.8" customHeight="1">
      <c r="A95" s="12"/>
      <c r="B95" s="213"/>
      <c r="C95" s="214"/>
      <c r="D95" s="215" t="s">
        <v>73</v>
      </c>
      <c r="E95" s="227" t="s">
        <v>357</v>
      </c>
      <c r="F95" s="227" t="s">
        <v>358</v>
      </c>
      <c r="G95" s="214"/>
      <c r="H95" s="214"/>
      <c r="I95" s="217"/>
      <c r="J95" s="228">
        <f>BK95</f>
        <v>0</v>
      </c>
      <c r="K95" s="214"/>
      <c r="L95" s="219"/>
      <c r="M95" s="220"/>
      <c r="N95" s="221"/>
      <c r="O95" s="221"/>
      <c r="P95" s="222">
        <f>SUM(P96:P106)</f>
        <v>0</v>
      </c>
      <c r="Q95" s="221"/>
      <c r="R95" s="222">
        <f>SUM(R96:R106)</f>
        <v>0</v>
      </c>
      <c r="S95" s="221"/>
      <c r="T95" s="223">
        <f>SUM(T96:T106)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4" t="s">
        <v>81</v>
      </c>
      <c r="AT95" s="225" t="s">
        <v>73</v>
      </c>
      <c r="AU95" s="225" t="s">
        <v>81</v>
      </c>
      <c r="AY95" s="224" t="s">
        <v>157</v>
      </c>
      <c r="BK95" s="226">
        <f>SUM(BK96:BK106)</f>
        <v>0</v>
      </c>
    </row>
    <row r="96" s="2" customFormat="1" ht="44.25" customHeight="1">
      <c r="A96" s="40"/>
      <c r="B96" s="41"/>
      <c r="C96" s="229" t="s">
        <v>187</v>
      </c>
      <c r="D96" s="229" t="s">
        <v>160</v>
      </c>
      <c r="E96" s="230" t="s">
        <v>360</v>
      </c>
      <c r="F96" s="231" t="s">
        <v>361</v>
      </c>
      <c r="G96" s="232" t="s">
        <v>362</v>
      </c>
      <c r="H96" s="233">
        <v>0.248</v>
      </c>
      <c r="I96" s="234"/>
      <c r="J96" s="235">
        <f>ROUND(I96*H96,2)</f>
        <v>0</v>
      </c>
      <c r="K96" s="236"/>
      <c r="L96" s="46"/>
      <c r="M96" s="237" t="s">
        <v>19</v>
      </c>
      <c r="N96" s="238" t="s">
        <v>45</v>
      </c>
      <c r="O96" s="86"/>
      <c r="P96" s="239">
        <f>O96*H96</f>
        <v>0</v>
      </c>
      <c r="Q96" s="239">
        <v>0</v>
      </c>
      <c r="R96" s="239">
        <f>Q96*H96</f>
        <v>0</v>
      </c>
      <c r="S96" s="239">
        <v>0</v>
      </c>
      <c r="T96" s="24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1" t="s">
        <v>164</v>
      </c>
      <c r="AT96" s="241" t="s">
        <v>160</v>
      </c>
      <c r="AU96" s="241" t="s">
        <v>83</v>
      </c>
      <c r="AY96" s="19" t="s">
        <v>157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19" t="s">
        <v>81</v>
      </c>
      <c r="BK96" s="242">
        <f>ROUND(I96*H96,2)</f>
        <v>0</v>
      </c>
      <c r="BL96" s="19" t="s">
        <v>164</v>
      </c>
      <c r="BM96" s="241" t="s">
        <v>1995</v>
      </c>
    </row>
    <row r="97" s="2" customFormat="1">
      <c r="A97" s="40"/>
      <c r="B97" s="41"/>
      <c r="C97" s="42"/>
      <c r="D97" s="243" t="s">
        <v>170</v>
      </c>
      <c r="E97" s="42"/>
      <c r="F97" s="244" t="s">
        <v>364</v>
      </c>
      <c r="G97" s="42"/>
      <c r="H97" s="42"/>
      <c r="I97" s="148"/>
      <c r="J97" s="42"/>
      <c r="K97" s="42"/>
      <c r="L97" s="46"/>
      <c r="M97" s="245"/>
      <c r="N97" s="24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170</v>
      </c>
      <c r="AU97" s="19" t="s">
        <v>83</v>
      </c>
    </row>
    <row r="98" s="2" customFormat="1" ht="21.75" customHeight="1">
      <c r="A98" s="40"/>
      <c r="B98" s="41"/>
      <c r="C98" s="229" t="s">
        <v>185</v>
      </c>
      <c r="D98" s="229" t="s">
        <v>160</v>
      </c>
      <c r="E98" s="230" t="s">
        <v>370</v>
      </c>
      <c r="F98" s="231" t="s">
        <v>1196</v>
      </c>
      <c r="G98" s="232" t="s">
        <v>362</v>
      </c>
      <c r="H98" s="233">
        <v>68.356999999999999</v>
      </c>
      <c r="I98" s="234"/>
      <c r="J98" s="235">
        <f>ROUND(I98*H98,2)</f>
        <v>0</v>
      </c>
      <c r="K98" s="236"/>
      <c r="L98" s="46"/>
      <c r="M98" s="237" t="s">
        <v>19</v>
      </c>
      <c r="N98" s="238" t="s">
        <v>45</v>
      </c>
      <c r="O98" s="86"/>
      <c r="P98" s="239">
        <f>O98*H98</f>
        <v>0</v>
      </c>
      <c r="Q98" s="239">
        <v>0</v>
      </c>
      <c r="R98" s="239">
        <f>Q98*H98</f>
        <v>0</v>
      </c>
      <c r="S98" s="239">
        <v>0</v>
      </c>
      <c r="T98" s="24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1" t="s">
        <v>164</v>
      </c>
      <c r="AT98" s="241" t="s">
        <v>160</v>
      </c>
      <c r="AU98" s="241" t="s">
        <v>83</v>
      </c>
      <c r="AY98" s="19" t="s">
        <v>157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81</v>
      </c>
      <c r="BK98" s="242">
        <f>ROUND(I98*H98,2)</f>
        <v>0</v>
      </c>
      <c r="BL98" s="19" t="s">
        <v>164</v>
      </c>
      <c r="BM98" s="241" t="s">
        <v>1996</v>
      </c>
    </row>
    <row r="99" s="13" customFormat="1">
      <c r="A99" s="13"/>
      <c r="B99" s="247"/>
      <c r="C99" s="248"/>
      <c r="D99" s="243" t="s">
        <v>176</v>
      </c>
      <c r="E99" s="249" t="s">
        <v>19</v>
      </c>
      <c r="F99" s="250" t="s">
        <v>1997</v>
      </c>
      <c r="G99" s="248"/>
      <c r="H99" s="251">
        <v>68.605000000000004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7" t="s">
        <v>176</v>
      </c>
      <c r="AU99" s="257" t="s">
        <v>83</v>
      </c>
      <c r="AV99" s="13" t="s">
        <v>83</v>
      </c>
      <c r="AW99" s="13" t="s">
        <v>35</v>
      </c>
      <c r="AX99" s="13" t="s">
        <v>74</v>
      </c>
      <c r="AY99" s="257" t="s">
        <v>157</v>
      </c>
    </row>
    <row r="100" s="13" customFormat="1">
      <c r="A100" s="13"/>
      <c r="B100" s="247"/>
      <c r="C100" s="248"/>
      <c r="D100" s="243" t="s">
        <v>176</v>
      </c>
      <c r="E100" s="249" t="s">
        <v>19</v>
      </c>
      <c r="F100" s="250" t="s">
        <v>1998</v>
      </c>
      <c r="G100" s="248"/>
      <c r="H100" s="251">
        <v>-0.248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7" t="s">
        <v>176</v>
      </c>
      <c r="AU100" s="257" t="s">
        <v>83</v>
      </c>
      <c r="AV100" s="13" t="s">
        <v>83</v>
      </c>
      <c r="AW100" s="13" t="s">
        <v>35</v>
      </c>
      <c r="AX100" s="13" t="s">
        <v>74</v>
      </c>
      <c r="AY100" s="257" t="s">
        <v>157</v>
      </c>
    </row>
    <row r="101" s="14" customFormat="1">
      <c r="A101" s="14"/>
      <c r="B101" s="258"/>
      <c r="C101" s="259"/>
      <c r="D101" s="243" t="s">
        <v>176</v>
      </c>
      <c r="E101" s="260" t="s">
        <v>19</v>
      </c>
      <c r="F101" s="261" t="s">
        <v>183</v>
      </c>
      <c r="G101" s="259"/>
      <c r="H101" s="262">
        <v>68.356999999999999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8" t="s">
        <v>176</v>
      </c>
      <c r="AU101" s="268" t="s">
        <v>83</v>
      </c>
      <c r="AV101" s="14" t="s">
        <v>164</v>
      </c>
      <c r="AW101" s="14" t="s">
        <v>35</v>
      </c>
      <c r="AX101" s="14" t="s">
        <v>81</v>
      </c>
      <c r="AY101" s="268" t="s">
        <v>157</v>
      </c>
    </row>
    <row r="102" s="2" customFormat="1" ht="33" customHeight="1">
      <c r="A102" s="40"/>
      <c r="B102" s="41"/>
      <c r="C102" s="229" t="s">
        <v>201</v>
      </c>
      <c r="D102" s="229" t="s">
        <v>160</v>
      </c>
      <c r="E102" s="230" t="s">
        <v>374</v>
      </c>
      <c r="F102" s="231" t="s">
        <v>954</v>
      </c>
      <c r="G102" s="232" t="s">
        <v>362</v>
      </c>
      <c r="H102" s="233">
        <v>1708.925</v>
      </c>
      <c r="I102" s="234"/>
      <c r="J102" s="235">
        <f>ROUND(I102*H102,2)</f>
        <v>0</v>
      </c>
      <c r="K102" s="236"/>
      <c r="L102" s="46"/>
      <c r="M102" s="237" t="s">
        <v>19</v>
      </c>
      <c r="N102" s="238" t="s">
        <v>45</v>
      </c>
      <c r="O102" s="86"/>
      <c r="P102" s="239">
        <f>O102*H102</f>
        <v>0</v>
      </c>
      <c r="Q102" s="239">
        <v>0</v>
      </c>
      <c r="R102" s="239">
        <f>Q102*H102</f>
        <v>0</v>
      </c>
      <c r="S102" s="239">
        <v>0</v>
      </c>
      <c r="T102" s="24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1" t="s">
        <v>164</v>
      </c>
      <c r="AT102" s="241" t="s">
        <v>160</v>
      </c>
      <c r="AU102" s="241" t="s">
        <v>83</v>
      </c>
      <c r="AY102" s="19" t="s">
        <v>157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9" t="s">
        <v>81</v>
      </c>
      <c r="BK102" s="242">
        <f>ROUND(I102*H102,2)</f>
        <v>0</v>
      </c>
      <c r="BL102" s="19" t="s">
        <v>164</v>
      </c>
      <c r="BM102" s="241" t="s">
        <v>1999</v>
      </c>
    </row>
    <row r="103" s="13" customFormat="1">
      <c r="A103" s="13"/>
      <c r="B103" s="247"/>
      <c r="C103" s="248"/>
      <c r="D103" s="243" t="s">
        <v>176</v>
      </c>
      <c r="E103" s="248"/>
      <c r="F103" s="250" t="s">
        <v>2000</v>
      </c>
      <c r="G103" s="248"/>
      <c r="H103" s="251">
        <v>1708.925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7" t="s">
        <v>176</v>
      </c>
      <c r="AU103" s="257" t="s">
        <v>83</v>
      </c>
      <c r="AV103" s="13" t="s">
        <v>83</v>
      </c>
      <c r="AW103" s="13" t="s">
        <v>4</v>
      </c>
      <c r="AX103" s="13" t="s">
        <v>81</v>
      </c>
      <c r="AY103" s="257" t="s">
        <v>157</v>
      </c>
    </row>
    <row r="104" s="2" customFormat="1" ht="33" customHeight="1">
      <c r="A104" s="40"/>
      <c r="B104" s="41"/>
      <c r="C104" s="229" t="s">
        <v>208</v>
      </c>
      <c r="D104" s="229" t="s">
        <v>160</v>
      </c>
      <c r="E104" s="230" t="s">
        <v>687</v>
      </c>
      <c r="F104" s="231" t="s">
        <v>1894</v>
      </c>
      <c r="G104" s="232" t="s">
        <v>362</v>
      </c>
      <c r="H104" s="233">
        <v>33.116999999999997</v>
      </c>
      <c r="I104" s="234"/>
      <c r="J104" s="235">
        <f>ROUND(I104*H104,2)</f>
        <v>0</v>
      </c>
      <c r="K104" s="236"/>
      <c r="L104" s="46"/>
      <c r="M104" s="237" t="s">
        <v>19</v>
      </c>
      <c r="N104" s="238" t="s">
        <v>45</v>
      </c>
      <c r="O104" s="86"/>
      <c r="P104" s="239">
        <f>O104*H104</f>
        <v>0</v>
      </c>
      <c r="Q104" s="239">
        <v>0</v>
      </c>
      <c r="R104" s="239">
        <f>Q104*H104</f>
        <v>0</v>
      </c>
      <c r="S104" s="239">
        <v>0</v>
      </c>
      <c r="T104" s="24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1" t="s">
        <v>164</v>
      </c>
      <c r="AT104" s="241" t="s">
        <v>160</v>
      </c>
      <c r="AU104" s="241" t="s">
        <v>83</v>
      </c>
      <c r="AY104" s="19" t="s">
        <v>157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81</v>
      </c>
      <c r="BK104" s="242">
        <f>ROUND(I104*H104,2)</f>
        <v>0</v>
      </c>
      <c r="BL104" s="19" t="s">
        <v>164</v>
      </c>
      <c r="BM104" s="241" t="s">
        <v>2001</v>
      </c>
    </row>
    <row r="105" s="2" customFormat="1" ht="33" customHeight="1">
      <c r="A105" s="40"/>
      <c r="B105" s="41"/>
      <c r="C105" s="229" t="s">
        <v>212</v>
      </c>
      <c r="D105" s="229" t="s">
        <v>160</v>
      </c>
      <c r="E105" s="230" t="s">
        <v>2002</v>
      </c>
      <c r="F105" s="231" t="s">
        <v>2003</v>
      </c>
      <c r="G105" s="232" t="s">
        <v>362</v>
      </c>
      <c r="H105" s="233">
        <v>5</v>
      </c>
      <c r="I105" s="234"/>
      <c r="J105" s="235">
        <f>ROUND(I105*H105,2)</f>
        <v>0</v>
      </c>
      <c r="K105" s="236"/>
      <c r="L105" s="46"/>
      <c r="M105" s="237" t="s">
        <v>19</v>
      </c>
      <c r="N105" s="238" t="s">
        <v>45</v>
      </c>
      <c r="O105" s="86"/>
      <c r="P105" s="239">
        <f>O105*H105</f>
        <v>0</v>
      </c>
      <c r="Q105" s="239">
        <v>0</v>
      </c>
      <c r="R105" s="239">
        <f>Q105*H105</f>
        <v>0</v>
      </c>
      <c r="S105" s="239">
        <v>0</v>
      </c>
      <c r="T105" s="24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1" t="s">
        <v>164</v>
      </c>
      <c r="AT105" s="241" t="s">
        <v>160</v>
      </c>
      <c r="AU105" s="241" t="s">
        <v>83</v>
      </c>
      <c r="AY105" s="19" t="s">
        <v>157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81</v>
      </c>
      <c r="BK105" s="242">
        <f>ROUND(I105*H105,2)</f>
        <v>0</v>
      </c>
      <c r="BL105" s="19" t="s">
        <v>164</v>
      </c>
      <c r="BM105" s="241" t="s">
        <v>2004</v>
      </c>
    </row>
    <row r="106" s="2" customFormat="1" ht="44.25" customHeight="1">
      <c r="A106" s="40"/>
      <c r="B106" s="41"/>
      <c r="C106" s="229" t="s">
        <v>216</v>
      </c>
      <c r="D106" s="229" t="s">
        <v>160</v>
      </c>
      <c r="E106" s="230" t="s">
        <v>1899</v>
      </c>
      <c r="F106" s="231" t="s">
        <v>1900</v>
      </c>
      <c r="G106" s="232" t="s">
        <v>362</v>
      </c>
      <c r="H106" s="233">
        <v>30.239999999999998</v>
      </c>
      <c r="I106" s="234"/>
      <c r="J106" s="235">
        <f>ROUND(I106*H106,2)</f>
        <v>0</v>
      </c>
      <c r="K106" s="236"/>
      <c r="L106" s="46"/>
      <c r="M106" s="237" t="s">
        <v>19</v>
      </c>
      <c r="N106" s="238" t="s">
        <v>45</v>
      </c>
      <c r="O106" s="86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164</v>
      </c>
      <c r="AT106" s="241" t="s">
        <v>160</v>
      </c>
      <c r="AU106" s="241" t="s">
        <v>83</v>
      </c>
      <c r="AY106" s="19" t="s">
        <v>157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81</v>
      </c>
      <c r="BK106" s="242">
        <f>ROUND(I106*H106,2)</f>
        <v>0</v>
      </c>
      <c r="BL106" s="19" t="s">
        <v>164</v>
      </c>
      <c r="BM106" s="241" t="s">
        <v>2005</v>
      </c>
    </row>
    <row r="107" s="12" customFormat="1" ht="25.92" customHeight="1">
      <c r="A107" s="12"/>
      <c r="B107" s="213"/>
      <c r="C107" s="214"/>
      <c r="D107" s="215" t="s">
        <v>73</v>
      </c>
      <c r="E107" s="216" t="s">
        <v>388</v>
      </c>
      <c r="F107" s="216" t="s">
        <v>389</v>
      </c>
      <c r="G107" s="214"/>
      <c r="H107" s="214"/>
      <c r="I107" s="217"/>
      <c r="J107" s="218">
        <f>BK107</f>
        <v>0</v>
      </c>
      <c r="K107" s="214"/>
      <c r="L107" s="219"/>
      <c r="M107" s="220"/>
      <c r="N107" s="221"/>
      <c r="O107" s="221"/>
      <c r="P107" s="222">
        <f>P108</f>
        <v>0</v>
      </c>
      <c r="Q107" s="221"/>
      <c r="R107" s="222">
        <f>R108</f>
        <v>0</v>
      </c>
      <c r="S107" s="221"/>
      <c r="T107" s="223">
        <f>T108</f>
        <v>0.24783999999999998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24" t="s">
        <v>83</v>
      </c>
      <c r="AT107" s="225" t="s">
        <v>73</v>
      </c>
      <c r="AU107" s="225" t="s">
        <v>74</v>
      </c>
      <c r="AY107" s="224" t="s">
        <v>157</v>
      </c>
      <c r="BK107" s="226">
        <f>BK108</f>
        <v>0</v>
      </c>
    </row>
    <row r="108" s="12" customFormat="1" ht="22.8" customHeight="1">
      <c r="A108" s="12"/>
      <c r="B108" s="213"/>
      <c r="C108" s="214"/>
      <c r="D108" s="215" t="s">
        <v>73</v>
      </c>
      <c r="E108" s="227" t="s">
        <v>451</v>
      </c>
      <c r="F108" s="227" t="s">
        <v>452</v>
      </c>
      <c r="G108" s="214"/>
      <c r="H108" s="214"/>
      <c r="I108" s="217"/>
      <c r="J108" s="228">
        <f>BK108</f>
        <v>0</v>
      </c>
      <c r="K108" s="214"/>
      <c r="L108" s="219"/>
      <c r="M108" s="220"/>
      <c r="N108" s="221"/>
      <c r="O108" s="221"/>
      <c r="P108" s="222">
        <f>SUM(P109:P114)</f>
        <v>0</v>
      </c>
      <c r="Q108" s="221"/>
      <c r="R108" s="222">
        <f>SUM(R109:R114)</f>
        <v>0</v>
      </c>
      <c r="S108" s="221"/>
      <c r="T108" s="223">
        <f>SUM(T109:T114)</f>
        <v>0.24783999999999998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4" t="s">
        <v>83</v>
      </c>
      <c r="AT108" s="225" t="s">
        <v>73</v>
      </c>
      <c r="AU108" s="225" t="s">
        <v>81</v>
      </c>
      <c r="AY108" s="224" t="s">
        <v>157</v>
      </c>
      <c r="BK108" s="226">
        <f>SUM(BK109:BK114)</f>
        <v>0</v>
      </c>
    </row>
    <row r="109" s="2" customFormat="1" ht="21.75" customHeight="1">
      <c r="A109" s="40"/>
      <c r="B109" s="41"/>
      <c r="C109" s="229" t="s">
        <v>220</v>
      </c>
      <c r="D109" s="229" t="s">
        <v>160</v>
      </c>
      <c r="E109" s="230" t="s">
        <v>2006</v>
      </c>
      <c r="F109" s="231" t="s">
        <v>2007</v>
      </c>
      <c r="G109" s="232" t="s">
        <v>174</v>
      </c>
      <c r="H109" s="233">
        <v>56</v>
      </c>
      <c r="I109" s="234"/>
      <c r="J109" s="235">
        <f>ROUND(I109*H109,2)</f>
        <v>0</v>
      </c>
      <c r="K109" s="236"/>
      <c r="L109" s="46"/>
      <c r="M109" s="237" t="s">
        <v>19</v>
      </c>
      <c r="N109" s="238" t="s">
        <v>45</v>
      </c>
      <c r="O109" s="86"/>
      <c r="P109" s="239">
        <f>O109*H109</f>
        <v>0</v>
      </c>
      <c r="Q109" s="239">
        <v>0</v>
      </c>
      <c r="R109" s="239">
        <f>Q109*H109</f>
        <v>0</v>
      </c>
      <c r="S109" s="239">
        <v>0.0031199999999999999</v>
      </c>
      <c r="T109" s="240">
        <f>S109*H109</f>
        <v>0.17471999999999999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1" t="s">
        <v>242</v>
      </c>
      <c r="AT109" s="241" t="s">
        <v>160</v>
      </c>
      <c r="AU109" s="241" t="s">
        <v>83</v>
      </c>
      <c r="AY109" s="19" t="s">
        <v>157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81</v>
      </c>
      <c r="BK109" s="242">
        <f>ROUND(I109*H109,2)</f>
        <v>0</v>
      </c>
      <c r="BL109" s="19" t="s">
        <v>242</v>
      </c>
      <c r="BM109" s="241" t="s">
        <v>2008</v>
      </c>
    </row>
    <row r="110" s="13" customFormat="1">
      <c r="A110" s="13"/>
      <c r="B110" s="247"/>
      <c r="C110" s="248"/>
      <c r="D110" s="243" t="s">
        <v>176</v>
      </c>
      <c r="E110" s="249" t="s">
        <v>19</v>
      </c>
      <c r="F110" s="250" t="s">
        <v>2009</v>
      </c>
      <c r="G110" s="248"/>
      <c r="H110" s="251">
        <v>56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7" t="s">
        <v>176</v>
      </c>
      <c r="AU110" s="257" t="s">
        <v>83</v>
      </c>
      <c r="AV110" s="13" t="s">
        <v>83</v>
      </c>
      <c r="AW110" s="13" t="s">
        <v>35</v>
      </c>
      <c r="AX110" s="13" t="s">
        <v>81</v>
      </c>
      <c r="AY110" s="257" t="s">
        <v>157</v>
      </c>
    </row>
    <row r="111" s="2" customFormat="1" ht="21.75" customHeight="1">
      <c r="A111" s="40"/>
      <c r="B111" s="41"/>
      <c r="C111" s="229" t="s">
        <v>224</v>
      </c>
      <c r="D111" s="229" t="s">
        <v>160</v>
      </c>
      <c r="E111" s="230" t="s">
        <v>785</v>
      </c>
      <c r="F111" s="231" t="s">
        <v>2010</v>
      </c>
      <c r="G111" s="232" t="s">
        <v>204</v>
      </c>
      <c r="H111" s="233">
        <v>16</v>
      </c>
      <c r="I111" s="234"/>
      <c r="J111" s="235">
        <f>ROUND(I111*H111,2)</f>
        <v>0</v>
      </c>
      <c r="K111" s="236"/>
      <c r="L111" s="46"/>
      <c r="M111" s="237" t="s">
        <v>19</v>
      </c>
      <c r="N111" s="238" t="s">
        <v>45</v>
      </c>
      <c r="O111" s="86"/>
      <c r="P111" s="239">
        <f>O111*H111</f>
        <v>0</v>
      </c>
      <c r="Q111" s="239">
        <v>0</v>
      </c>
      <c r="R111" s="239">
        <f>Q111*H111</f>
        <v>0</v>
      </c>
      <c r="S111" s="239">
        <v>0.0025999999999999999</v>
      </c>
      <c r="T111" s="240">
        <f>S111*H111</f>
        <v>0.041599999999999998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1" t="s">
        <v>242</v>
      </c>
      <c r="AT111" s="241" t="s">
        <v>160</v>
      </c>
      <c r="AU111" s="241" t="s">
        <v>83</v>
      </c>
      <c r="AY111" s="19" t="s">
        <v>157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9" t="s">
        <v>81</v>
      </c>
      <c r="BK111" s="242">
        <f>ROUND(I111*H111,2)</f>
        <v>0</v>
      </c>
      <c r="BL111" s="19" t="s">
        <v>242</v>
      </c>
      <c r="BM111" s="241" t="s">
        <v>2011</v>
      </c>
    </row>
    <row r="112" s="13" customFormat="1">
      <c r="A112" s="13"/>
      <c r="B112" s="247"/>
      <c r="C112" s="248"/>
      <c r="D112" s="243" t="s">
        <v>176</v>
      </c>
      <c r="E112" s="249" t="s">
        <v>19</v>
      </c>
      <c r="F112" s="250" t="s">
        <v>2012</v>
      </c>
      <c r="G112" s="248"/>
      <c r="H112" s="251">
        <v>16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7" t="s">
        <v>176</v>
      </c>
      <c r="AU112" s="257" t="s">
        <v>83</v>
      </c>
      <c r="AV112" s="13" t="s">
        <v>83</v>
      </c>
      <c r="AW112" s="13" t="s">
        <v>35</v>
      </c>
      <c r="AX112" s="13" t="s">
        <v>81</v>
      </c>
      <c r="AY112" s="257" t="s">
        <v>157</v>
      </c>
    </row>
    <row r="113" s="2" customFormat="1" ht="16.5" customHeight="1">
      <c r="A113" s="40"/>
      <c r="B113" s="41"/>
      <c r="C113" s="229" t="s">
        <v>229</v>
      </c>
      <c r="D113" s="229" t="s">
        <v>160</v>
      </c>
      <c r="E113" s="230" t="s">
        <v>460</v>
      </c>
      <c r="F113" s="231" t="s">
        <v>2013</v>
      </c>
      <c r="G113" s="232" t="s">
        <v>204</v>
      </c>
      <c r="H113" s="233">
        <v>8</v>
      </c>
      <c r="I113" s="234"/>
      <c r="J113" s="235">
        <f>ROUND(I113*H113,2)</f>
        <v>0</v>
      </c>
      <c r="K113" s="236"/>
      <c r="L113" s="46"/>
      <c r="M113" s="237" t="s">
        <v>19</v>
      </c>
      <c r="N113" s="238" t="s">
        <v>45</v>
      </c>
      <c r="O113" s="86"/>
      <c r="P113" s="239">
        <f>O113*H113</f>
        <v>0</v>
      </c>
      <c r="Q113" s="239">
        <v>0</v>
      </c>
      <c r="R113" s="239">
        <f>Q113*H113</f>
        <v>0</v>
      </c>
      <c r="S113" s="239">
        <v>0.0039399999999999999</v>
      </c>
      <c r="T113" s="240">
        <f>S113*H113</f>
        <v>0.031519999999999999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1" t="s">
        <v>242</v>
      </c>
      <c r="AT113" s="241" t="s">
        <v>160</v>
      </c>
      <c r="AU113" s="241" t="s">
        <v>83</v>
      </c>
      <c r="AY113" s="19" t="s">
        <v>157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81</v>
      </c>
      <c r="BK113" s="242">
        <f>ROUND(I113*H113,2)</f>
        <v>0</v>
      </c>
      <c r="BL113" s="19" t="s">
        <v>242</v>
      </c>
      <c r="BM113" s="241" t="s">
        <v>2014</v>
      </c>
    </row>
    <row r="114" s="2" customFormat="1" ht="33" customHeight="1">
      <c r="A114" s="40"/>
      <c r="B114" s="41"/>
      <c r="C114" s="229" t="s">
        <v>235</v>
      </c>
      <c r="D114" s="229" t="s">
        <v>160</v>
      </c>
      <c r="E114" s="230" t="s">
        <v>2015</v>
      </c>
      <c r="F114" s="231" t="s">
        <v>2016</v>
      </c>
      <c r="G114" s="232" t="s">
        <v>475</v>
      </c>
      <c r="H114" s="301"/>
      <c r="I114" s="234"/>
      <c r="J114" s="235">
        <f>ROUND(I114*H114,2)</f>
        <v>0</v>
      </c>
      <c r="K114" s="236"/>
      <c r="L114" s="46"/>
      <c r="M114" s="310" t="s">
        <v>19</v>
      </c>
      <c r="N114" s="311" t="s">
        <v>45</v>
      </c>
      <c r="O114" s="304"/>
      <c r="P114" s="308">
        <f>O114*H114</f>
        <v>0</v>
      </c>
      <c r="Q114" s="308">
        <v>0</v>
      </c>
      <c r="R114" s="308">
        <f>Q114*H114</f>
        <v>0</v>
      </c>
      <c r="S114" s="308">
        <v>0</v>
      </c>
      <c r="T114" s="3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242</v>
      </c>
      <c r="AT114" s="241" t="s">
        <v>160</v>
      </c>
      <c r="AU114" s="241" t="s">
        <v>83</v>
      </c>
      <c r="AY114" s="19" t="s">
        <v>157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81</v>
      </c>
      <c r="BK114" s="242">
        <f>ROUND(I114*H114,2)</f>
        <v>0</v>
      </c>
      <c r="BL114" s="19" t="s">
        <v>242</v>
      </c>
      <c r="BM114" s="241" t="s">
        <v>2017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177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s0gzKraQASpKB5bIRFGudM5CjZSDZ0L1uD97B0B8PcoGW21TAjw1vsqXKThljIUwWi1b1ulv0MXF6q+KNAHoow==" hashValue="Ur6DBJfSIccxRf0lbfzhp6coaWTP/yA/OrQu4IZ+grztm/FNNissPoXPNBm+PlFv6xDPehWquJsvVUbWlnXGYA==" algorithmName="SHA-512" password="CC35"/>
  <autoFilter ref="C83:K11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83</v>
      </c>
    </row>
    <row r="4" s="1" customFormat="1" ht="24.96" customHeight="1">
      <c r="B4" s="22"/>
      <c r="D4" s="144" t="s">
        <v>116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Zbečno ON - oprava</v>
      </c>
      <c r="F7" s="146"/>
      <c r="G7" s="146"/>
      <c r="H7" s="146"/>
      <c r="I7" s="140"/>
      <c r="L7" s="22"/>
    </row>
    <row r="8" s="2" customFormat="1" ht="12" customHeight="1">
      <c r="A8" s="40"/>
      <c r="B8" s="46"/>
      <c r="C8" s="40"/>
      <c r="D8" s="146" t="s">
        <v>117</v>
      </c>
      <c r="E8" s="40"/>
      <c r="F8" s="40"/>
      <c r="G8" s="40"/>
      <c r="H8" s="40"/>
      <c r="I8" s="148"/>
      <c r="J8" s="40"/>
      <c r="K8" s="40"/>
      <c r="L8" s="14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50" t="s">
        <v>2018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6" t="s">
        <v>18</v>
      </c>
      <c r="E11" s="40"/>
      <c r="F11" s="135" t="s">
        <v>19</v>
      </c>
      <c r="G11" s="40"/>
      <c r="H11" s="40"/>
      <c r="I11" s="151" t="s">
        <v>20</v>
      </c>
      <c r="J11" s="135" t="s">
        <v>19</v>
      </c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6" t="s">
        <v>21</v>
      </c>
      <c r="E12" s="40"/>
      <c r="F12" s="135" t="s">
        <v>22</v>
      </c>
      <c r="G12" s="40"/>
      <c r="H12" s="40"/>
      <c r="I12" s="151" t="s">
        <v>23</v>
      </c>
      <c r="J12" s="152" t="str">
        <f>'Rekapitulace stavby'!AN8</f>
        <v>20. 4. 2020</v>
      </c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8"/>
      <c r="J13" s="40"/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25</v>
      </c>
      <c r="E14" s="40"/>
      <c r="F14" s="40"/>
      <c r="G14" s="40"/>
      <c r="H14" s="40"/>
      <c r="I14" s="151" t="s">
        <v>26</v>
      </c>
      <c r="J14" s="135" t="s">
        <v>27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51" t="s">
        <v>29</v>
      </c>
      <c r="J15" s="135" t="s">
        <v>30</v>
      </c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8"/>
      <c r="J16" s="40"/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6" t="s">
        <v>31</v>
      </c>
      <c r="E17" s="40"/>
      <c r="F17" s="40"/>
      <c r="G17" s="40"/>
      <c r="H17" s="40"/>
      <c r="I17" s="151" t="s">
        <v>26</v>
      </c>
      <c r="J17" s="35" t="str">
        <f>'Rekapitulace stavby'!AN13</f>
        <v>Vyplň údaj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51" t="s">
        <v>29</v>
      </c>
      <c r="J18" s="35" t="str">
        <f>'Rekapitulace stavby'!AN14</f>
        <v>Vyplň údaj</v>
      </c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8"/>
      <c r="J19" s="40"/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6" t="s">
        <v>33</v>
      </c>
      <c r="E20" s="40"/>
      <c r="F20" s="40"/>
      <c r="G20" s="40"/>
      <c r="H20" s="40"/>
      <c r="I20" s="151" t="s">
        <v>26</v>
      </c>
      <c r="J20" s="135" t="str">
        <f>IF('Rekapitulace stavby'!AN16="","",'Rekapitulace stavby'!AN16)</f>
        <v/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51" t="s">
        <v>29</v>
      </c>
      <c r="J21" s="135" t="str">
        <f>IF('Rekapitulace stavby'!AN17="","",'Rekapitulace stavby'!AN17)</f>
        <v/>
      </c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8"/>
      <c r="J22" s="40"/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6" t="s">
        <v>36</v>
      </c>
      <c r="E23" s="40"/>
      <c r="F23" s="40"/>
      <c r="G23" s="40"/>
      <c r="H23" s="40"/>
      <c r="I23" s="151" t="s">
        <v>26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37</v>
      </c>
      <c r="F24" s="40"/>
      <c r="G24" s="40"/>
      <c r="H24" s="40"/>
      <c r="I24" s="151" t="s">
        <v>29</v>
      </c>
      <c r="J24" s="135" t="s">
        <v>19</v>
      </c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8"/>
      <c r="J25" s="40"/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6" t="s">
        <v>38</v>
      </c>
      <c r="E26" s="40"/>
      <c r="F26" s="40"/>
      <c r="G26" s="40"/>
      <c r="H26" s="40"/>
      <c r="I26" s="148"/>
      <c r="J26" s="40"/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3"/>
      <c r="B27" s="154"/>
      <c r="C27" s="153"/>
      <c r="D27" s="153"/>
      <c r="E27" s="155" t="s">
        <v>19</v>
      </c>
      <c r="F27" s="155"/>
      <c r="G27" s="155"/>
      <c r="H27" s="155"/>
      <c r="I27" s="156"/>
      <c r="J27" s="153"/>
      <c r="K27" s="153"/>
      <c r="L27" s="157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8"/>
      <c r="E29" s="158"/>
      <c r="F29" s="158"/>
      <c r="G29" s="158"/>
      <c r="H29" s="158"/>
      <c r="I29" s="159"/>
      <c r="J29" s="158"/>
      <c r="K29" s="158"/>
      <c r="L29" s="14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60" t="s">
        <v>40</v>
      </c>
      <c r="E30" s="40"/>
      <c r="F30" s="40"/>
      <c r="G30" s="40"/>
      <c r="H30" s="40"/>
      <c r="I30" s="148"/>
      <c r="J30" s="161">
        <f>ROUND(J94, 2)</f>
        <v>0</v>
      </c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2" t="s">
        <v>42</v>
      </c>
      <c r="G32" s="40"/>
      <c r="H32" s="40"/>
      <c r="I32" s="163" t="s">
        <v>41</v>
      </c>
      <c r="J32" s="162" t="s">
        <v>43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4" t="s">
        <v>44</v>
      </c>
      <c r="E33" s="146" t="s">
        <v>45</v>
      </c>
      <c r="F33" s="165">
        <f>ROUND((SUM(BE94:BE204)),  2)</f>
        <v>0</v>
      </c>
      <c r="G33" s="40"/>
      <c r="H33" s="40"/>
      <c r="I33" s="166">
        <v>0.20999999999999999</v>
      </c>
      <c r="J33" s="165">
        <f>ROUND(((SUM(BE94:BE204))*I33),  2)</f>
        <v>0</v>
      </c>
      <c r="K33" s="40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6" t="s">
        <v>46</v>
      </c>
      <c r="F34" s="165">
        <f>ROUND((SUM(BF94:BF204)),  2)</f>
        <v>0</v>
      </c>
      <c r="G34" s="40"/>
      <c r="H34" s="40"/>
      <c r="I34" s="166">
        <v>0.14999999999999999</v>
      </c>
      <c r="J34" s="165">
        <f>ROUND(((SUM(BF94:BF204))*I34),  2)</f>
        <v>0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6" t="s">
        <v>47</v>
      </c>
      <c r="F35" s="165">
        <f>ROUND((SUM(BG94:BG204)),  2)</f>
        <v>0</v>
      </c>
      <c r="G35" s="40"/>
      <c r="H35" s="40"/>
      <c r="I35" s="166">
        <v>0.20999999999999999</v>
      </c>
      <c r="J35" s="165">
        <f>0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6" t="s">
        <v>48</v>
      </c>
      <c r="F36" s="165">
        <f>ROUND((SUM(BH94:BH204)),  2)</f>
        <v>0</v>
      </c>
      <c r="G36" s="40"/>
      <c r="H36" s="40"/>
      <c r="I36" s="166">
        <v>0.14999999999999999</v>
      </c>
      <c r="J36" s="165">
        <f>0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49</v>
      </c>
      <c r="F37" s="165">
        <f>ROUND((SUM(BI94:BI204)),  2)</f>
        <v>0</v>
      </c>
      <c r="G37" s="40"/>
      <c r="H37" s="40"/>
      <c r="I37" s="166">
        <v>0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8"/>
      <c r="J38" s="40"/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7"/>
      <c r="D39" s="168" t="s">
        <v>50</v>
      </c>
      <c r="E39" s="169"/>
      <c r="F39" s="169"/>
      <c r="G39" s="170" t="s">
        <v>51</v>
      </c>
      <c r="H39" s="171" t="s">
        <v>52</v>
      </c>
      <c r="I39" s="172"/>
      <c r="J39" s="173">
        <f>SUM(J30:J37)</f>
        <v>0</v>
      </c>
      <c r="K39" s="174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75"/>
      <c r="C40" s="176"/>
      <c r="D40" s="176"/>
      <c r="E40" s="176"/>
      <c r="F40" s="176"/>
      <c r="G40" s="176"/>
      <c r="H40" s="176"/>
      <c r="I40" s="177"/>
      <c r="J40" s="176"/>
      <c r="K40" s="176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8"/>
      <c r="C44" s="179"/>
      <c r="D44" s="179"/>
      <c r="E44" s="179"/>
      <c r="F44" s="179"/>
      <c r="G44" s="179"/>
      <c r="H44" s="179"/>
      <c r="I44" s="180"/>
      <c r="J44" s="179"/>
      <c r="K44" s="179"/>
      <c r="L44" s="14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148"/>
      <c r="J45" s="42"/>
      <c r="K45" s="42"/>
      <c r="L45" s="14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48"/>
      <c r="J46" s="42"/>
      <c r="K46" s="42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81" t="str">
        <f>E7</f>
        <v>Zbečno ON - oprava</v>
      </c>
      <c r="F48" s="34"/>
      <c r="G48" s="34"/>
      <c r="H48" s="34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117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SO.05 - Oprava zpevněných ploch a úklid okolí objektu</v>
      </c>
      <c r="F50" s="42"/>
      <c r="G50" s="42"/>
      <c r="H50" s="42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48"/>
      <c r="J51" s="42"/>
      <c r="K51" s="42"/>
      <c r="L51" s="14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Zbečno</v>
      </c>
      <c r="G52" s="42"/>
      <c r="H52" s="42"/>
      <c r="I52" s="151" t="s">
        <v>23</v>
      </c>
      <c r="J52" s="74" t="str">
        <f>IF(J12="","",J12)</f>
        <v>20. 4. 2020</v>
      </c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51" t="s">
        <v>33</v>
      </c>
      <c r="J54" s="38" t="str">
        <f>E21</f>
        <v xml:space="preserve"> </v>
      </c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51" t="s">
        <v>36</v>
      </c>
      <c r="J55" s="38" t="str">
        <f>E24</f>
        <v>L. Malý</v>
      </c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48"/>
      <c r="J56" s="42"/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82" t="s">
        <v>122</v>
      </c>
      <c r="D57" s="183"/>
      <c r="E57" s="183"/>
      <c r="F57" s="183"/>
      <c r="G57" s="183"/>
      <c r="H57" s="183"/>
      <c r="I57" s="184"/>
      <c r="J57" s="185" t="s">
        <v>123</v>
      </c>
      <c r="K57" s="183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48"/>
      <c r="J58" s="42"/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86" t="s">
        <v>72</v>
      </c>
      <c r="D59" s="42"/>
      <c r="E59" s="42"/>
      <c r="F59" s="42"/>
      <c r="G59" s="42"/>
      <c r="H59" s="42"/>
      <c r="I59" s="148"/>
      <c r="J59" s="104">
        <f>J94</f>
        <v>0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87"/>
      <c r="C60" s="188"/>
      <c r="D60" s="189" t="s">
        <v>125</v>
      </c>
      <c r="E60" s="190"/>
      <c r="F60" s="190"/>
      <c r="G60" s="190"/>
      <c r="H60" s="190"/>
      <c r="I60" s="191"/>
      <c r="J60" s="192">
        <f>J95</f>
        <v>0</v>
      </c>
      <c r="K60" s="188"/>
      <c r="L60" s="19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4"/>
      <c r="C61" s="127"/>
      <c r="D61" s="195" t="s">
        <v>1810</v>
      </c>
      <c r="E61" s="196"/>
      <c r="F61" s="196"/>
      <c r="G61" s="196"/>
      <c r="H61" s="196"/>
      <c r="I61" s="197"/>
      <c r="J61" s="198">
        <f>J96</f>
        <v>0</v>
      </c>
      <c r="K61" s="127"/>
      <c r="L61" s="19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94"/>
      <c r="C62" s="127"/>
      <c r="D62" s="195" t="s">
        <v>126</v>
      </c>
      <c r="E62" s="196"/>
      <c r="F62" s="196"/>
      <c r="G62" s="196"/>
      <c r="H62" s="196"/>
      <c r="I62" s="197"/>
      <c r="J62" s="198">
        <f>J123</f>
        <v>0</v>
      </c>
      <c r="K62" s="127"/>
      <c r="L62" s="19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94"/>
      <c r="C63" s="127"/>
      <c r="D63" s="195" t="s">
        <v>2019</v>
      </c>
      <c r="E63" s="196"/>
      <c r="F63" s="196"/>
      <c r="G63" s="196"/>
      <c r="H63" s="196"/>
      <c r="I63" s="197"/>
      <c r="J63" s="198">
        <f>J125</f>
        <v>0</v>
      </c>
      <c r="K63" s="127"/>
      <c r="L63" s="19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94"/>
      <c r="C64" s="127"/>
      <c r="D64" s="195" t="s">
        <v>2020</v>
      </c>
      <c r="E64" s="196"/>
      <c r="F64" s="196"/>
      <c r="G64" s="196"/>
      <c r="H64" s="196"/>
      <c r="I64" s="197"/>
      <c r="J64" s="198">
        <f>J127</f>
        <v>0</v>
      </c>
      <c r="K64" s="127"/>
      <c r="L64" s="19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94"/>
      <c r="C65" s="127"/>
      <c r="D65" s="195" t="s">
        <v>127</v>
      </c>
      <c r="E65" s="196"/>
      <c r="F65" s="196"/>
      <c r="G65" s="196"/>
      <c r="H65" s="196"/>
      <c r="I65" s="197"/>
      <c r="J65" s="198">
        <f>J148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128</v>
      </c>
      <c r="E66" s="196"/>
      <c r="F66" s="196"/>
      <c r="G66" s="196"/>
      <c r="H66" s="196"/>
      <c r="I66" s="197"/>
      <c r="J66" s="198">
        <f>J153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1811</v>
      </c>
      <c r="E67" s="196"/>
      <c r="F67" s="196"/>
      <c r="G67" s="196"/>
      <c r="H67" s="196"/>
      <c r="I67" s="197"/>
      <c r="J67" s="198">
        <f>J158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2021</v>
      </c>
      <c r="E68" s="196"/>
      <c r="F68" s="196"/>
      <c r="G68" s="196"/>
      <c r="H68" s="196"/>
      <c r="I68" s="197"/>
      <c r="J68" s="198">
        <f>J172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130</v>
      </c>
      <c r="E69" s="196"/>
      <c r="F69" s="196"/>
      <c r="G69" s="196"/>
      <c r="H69" s="196"/>
      <c r="I69" s="197"/>
      <c r="J69" s="198">
        <f>J174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7"/>
      <c r="C70" s="188"/>
      <c r="D70" s="189" t="s">
        <v>2022</v>
      </c>
      <c r="E70" s="190"/>
      <c r="F70" s="190"/>
      <c r="G70" s="190"/>
      <c r="H70" s="190"/>
      <c r="I70" s="191"/>
      <c r="J70" s="192">
        <f>J186</f>
        <v>0</v>
      </c>
      <c r="K70" s="188"/>
      <c r="L70" s="19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7"/>
      <c r="C71" s="188"/>
      <c r="D71" s="189" t="s">
        <v>132</v>
      </c>
      <c r="E71" s="190"/>
      <c r="F71" s="190"/>
      <c r="G71" s="190"/>
      <c r="H71" s="190"/>
      <c r="I71" s="191"/>
      <c r="J71" s="192">
        <f>J192</f>
        <v>0</v>
      </c>
      <c r="K71" s="188"/>
      <c r="L71" s="19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4"/>
      <c r="C72" s="127"/>
      <c r="D72" s="195" t="s">
        <v>890</v>
      </c>
      <c r="E72" s="196"/>
      <c r="F72" s="196"/>
      <c r="G72" s="196"/>
      <c r="H72" s="196"/>
      <c r="I72" s="197"/>
      <c r="J72" s="198">
        <f>J193</f>
        <v>0</v>
      </c>
      <c r="K72" s="127"/>
      <c r="L72" s="19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4"/>
      <c r="C73" s="127"/>
      <c r="D73" s="195" t="s">
        <v>138</v>
      </c>
      <c r="E73" s="196"/>
      <c r="F73" s="196"/>
      <c r="G73" s="196"/>
      <c r="H73" s="196"/>
      <c r="I73" s="197"/>
      <c r="J73" s="198">
        <f>J198</f>
        <v>0</v>
      </c>
      <c r="K73" s="127"/>
      <c r="L73" s="19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87"/>
      <c r="C74" s="188"/>
      <c r="D74" s="189" t="s">
        <v>2023</v>
      </c>
      <c r="E74" s="190"/>
      <c r="F74" s="190"/>
      <c r="G74" s="190"/>
      <c r="H74" s="190"/>
      <c r="I74" s="191"/>
      <c r="J74" s="192">
        <f>J203</f>
        <v>0</v>
      </c>
      <c r="K74" s="188"/>
      <c r="L74" s="19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177"/>
      <c r="J76" s="62"/>
      <c r="K76" s="6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180"/>
      <c r="J80" s="64"/>
      <c r="K80" s="64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142</v>
      </c>
      <c r="D81" s="42"/>
      <c r="E81" s="42"/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81" t="str">
        <f>E7</f>
        <v>Zbečno ON - oprava</v>
      </c>
      <c r="F84" s="34"/>
      <c r="G84" s="34"/>
      <c r="H84" s="34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117</v>
      </c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SO.05 - Oprava zpevněných ploch a úklid okolí objektu</v>
      </c>
      <c r="F86" s="42"/>
      <c r="G86" s="42"/>
      <c r="H86" s="42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>Zbečno</v>
      </c>
      <c r="G88" s="42"/>
      <c r="H88" s="42"/>
      <c r="I88" s="151" t="s">
        <v>23</v>
      </c>
      <c r="J88" s="74" t="str">
        <f>IF(J12="","",J12)</f>
        <v>20. 4. 2020</v>
      </c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148"/>
      <c r="J89" s="42"/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>Správa železnic, státní organizace</v>
      </c>
      <c r="G90" s="42"/>
      <c r="H90" s="42"/>
      <c r="I90" s="151" t="s">
        <v>33</v>
      </c>
      <c r="J90" s="38" t="str">
        <f>E21</f>
        <v xml:space="preserve"> </v>
      </c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31</v>
      </c>
      <c r="D91" s="42"/>
      <c r="E91" s="42"/>
      <c r="F91" s="29" t="str">
        <f>IF(E18="","",E18)</f>
        <v>Vyplň údaj</v>
      </c>
      <c r="G91" s="42"/>
      <c r="H91" s="42"/>
      <c r="I91" s="151" t="s">
        <v>36</v>
      </c>
      <c r="J91" s="38" t="str">
        <f>E24</f>
        <v>L. Malý</v>
      </c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148"/>
      <c r="J92" s="42"/>
      <c r="K92" s="42"/>
      <c r="L92" s="14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200"/>
      <c r="B93" s="201"/>
      <c r="C93" s="202" t="s">
        <v>143</v>
      </c>
      <c r="D93" s="203" t="s">
        <v>59</v>
      </c>
      <c r="E93" s="203" t="s">
        <v>55</v>
      </c>
      <c r="F93" s="203" t="s">
        <v>56</v>
      </c>
      <c r="G93" s="203" t="s">
        <v>144</v>
      </c>
      <c r="H93" s="203" t="s">
        <v>145</v>
      </c>
      <c r="I93" s="204" t="s">
        <v>146</v>
      </c>
      <c r="J93" s="205" t="s">
        <v>123</v>
      </c>
      <c r="K93" s="206" t="s">
        <v>147</v>
      </c>
      <c r="L93" s="207"/>
      <c r="M93" s="94" t="s">
        <v>19</v>
      </c>
      <c r="N93" s="95" t="s">
        <v>44</v>
      </c>
      <c r="O93" s="95" t="s">
        <v>148</v>
      </c>
      <c r="P93" s="95" t="s">
        <v>149</v>
      </c>
      <c r="Q93" s="95" t="s">
        <v>150</v>
      </c>
      <c r="R93" s="95" t="s">
        <v>151</v>
      </c>
      <c r="S93" s="95" t="s">
        <v>152</v>
      </c>
      <c r="T93" s="96" t="s">
        <v>153</v>
      </c>
      <c r="U93" s="200"/>
      <c r="V93" s="200"/>
      <c r="W93" s="200"/>
      <c r="X93" s="200"/>
      <c r="Y93" s="200"/>
      <c r="Z93" s="200"/>
      <c r="AA93" s="200"/>
      <c r="AB93" s="200"/>
      <c r="AC93" s="200"/>
      <c r="AD93" s="200"/>
      <c r="AE93" s="200"/>
    </row>
    <row r="94" s="2" customFormat="1" ht="22.8" customHeight="1">
      <c r="A94" s="40"/>
      <c r="B94" s="41"/>
      <c r="C94" s="101" t="s">
        <v>154</v>
      </c>
      <c r="D94" s="42"/>
      <c r="E94" s="42"/>
      <c r="F94" s="42"/>
      <c r="G94" s="42"/>
      <c r="H94" s="42"/>
      <c r="I94" s="148"/>
      <c r="J94" s="208">
        <f>BK94</f>
        <v>0</v>
      </c>
      <c r="K94" s="42"/>
      <c r="L94" s="46"/>
      <c r="M94" s="97"/>
      <c r="N94" s="209"/>
      <c r="O94" s="98"/>
      <c r="P94" s="210">
        <f>P95+P186+P192+P203</f>
        <v>0</v>
      </c>
      <c r="Q94" s="98"/>
      <c r="R94" s="210">
        <f>R95+R186+R192+R203</f>
        <v>24.211310000000001</v>
      </c>
      <c r="S94" s="98"/>
      <c r="T94" s="211">
        <f>T95+T186+T192+T203</f>
        <v>25.753240000000002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73</v>
      </c>
      <c r="AU94" s="19" t="s">
        <v>124</v>
      </c>
      <c r="BK94" s="212">
        <f>BK95+BK186+BK192+BK203</f>
        <v>0</v>
      </c>
    </row>
    <row r="95" s="12" customFormat="1" ht="25.92" customHeight="1">
      <c r="A95" s="12"/>
      <c r="B95" s="213"/>
      <c r="C95" s="214"/>
      <c r="D95" s="215" t="s">
        <v>73</v>
      </c>
      <c r="E95" s="216" t="s">
        <v>155</v>
      </c>
      <c r="F95" s="216" t="s">
        <v>156</v>
      </c>
      <c r="G95" s="214"/>
      <c r="H95" s="214"/>
      <c r="I95" s="217"/>
      <c r="J95" s="218">
        <f>BK95</f>
        <v>0</v>
      </c>
      <c r="K95" s="214"/>
      <c r="L95" s="219"/>
      <c r="M95" s="220"/>
      <c r="N95" s="221"/>
      <c r="O95" s="221"/>
      <c r="P95" s="222">
        <f>P96+P123+P125+P127+P148+P153+P158+P172+P174</f>
        <v>0</v>
      </c>
      <c r="Q95" s="221"/>
      <c r="R95" s="222">
        <f>R96+R123+R125+R127+R148+R153+R158+R172+R174</f>
        <v>24.209160000000001</v>
      </c>
      <c r="S95" s="221"/>
      <c r="T95" s="223">
        <f>T96+T123+T125+T127+T148+T153+T158+T172+T174</f>
        <v>25.553240000000002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4" t="s">
        <v>81</v>
      </c>
      <c r="AT95" s="225" t="s">
        <v>73</v>
      </c>
      <c r="AU95" s="225" t="s">
        <v>74</v>
      </c>
      <c r="AY95" s="224" t="s">
        <v>157</v>
      </c>
      <c r="BK95" s="226">
        <f>BK96+BK123+BK125+BK127+BK148+BK153+BK158+BK172+BK174</f>
        <v>0</v>
      </c>
    </row>
    <row r="96" s="12" customFormat="1" ht="22.8" customHeight="1">
      <c r="A96" s="12"/>
      <c r="B96" s="213"/>
      <c r="C96" s="214"/>
      <c r="D96" s="215" t="s">
        <v>73</v>
      </c>
      <c r="E96" s="227" t="s">
        <v>81</v>
      </c>
      <c r="F96" s="227" t="s">
        <v>1812</v>
      </c>
      <c r="G96" s="214"/>
      <c r="H96" s="214"/>
      <c r="I96" s="217"/>
      <c r="J96" s="228">
        <f>BK96</f>
        <v>0</v>
      </c>
      <c r="K96" s="214"/>
      <c r="L96" s="219"/>
      <c r="M96" s="220"/>
      <c r="N96" s="221"/>
      <c r="O96" s="221"/>
      <c r="P96" s="222">
        <f>SUM(P97:P122)</f>
        <v>0</v>
      </c>
      <c r="Q96" s="221"/>
      <c r="R96" s="222">
        <f>SUM(R97:R122)</f>
        <v>0.012</v>
      </c>
      <c r="S96" s="221"/>
      <c r="T96" s="223">
        <f>SUM(T97:T122)</f>
        <v>16.0822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4" t="s">
        <v>81</v>
      </c>
      <c r="AT96" s="225" t="s">
        <v>73</v>
      </c>
      <c r="AU96" s="225" t="s">
        <v>81</v>
      </c>
      <c r="AY96" s="224" t="s">
        <v>157</v>
      </c>
      <c r="BK96" s="226">
        <f>SUM(BK97:BK122)</f>
        <v>0</v>
      </c>
    </row>
    <row r="97" s="2" customFormat="1" ht="33" customHeight="1">
      <c r="A97" s="40"/>
      <c r="B97" s="41"/>
      <c r="C97" s="229" t="s">
        <v>81</v>
      </c>
      <c r="D97" s="229" t="s">
        <v>160</v>
      </c>
      <c r="E97" s="230" t="s">
        <v>2024</v>
      </c>
      <c r="F97" s="231" t="s">
        <v>2025</v>
      </c>
      <c r="G97" s="232" t="s">
        <v>174</v>
      </c>
      <c r="H97" s="233">
        <v>800</v>
      </c>
      <c r="I97" s="234"/>
      <c r="J97" s="235">
        <f>ROUND(I97*H97,2)</f>
        <v>0</v>
      </c>
      <c r="K97" s="236"/>
      <c r="L97" s="46"/>
      <c r="M97" s="237" t="s">
        <v>19</v>
      </c>
      <c r="N97" s="238" t="s">
        <v>45</v>
      </c>
      <c r="O97" s="86"/>
      <c r="P97" s="239">
        <f>O97*H97</f>
        <v>0</v>
      </c>
      <c r="Q97" s="239">
        <v>0</v>
      </c>
      <c r="R97" s="239">
        <f>Q97*H97</f>
        <v>0</v>
      </c>
      <c r="S97" s="239">
        <v>0</v>
      </c>
      <c r="T97" s="24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1" t="s">
        <v>164</v>
      </c>
      <c r="AT97" s="241" t="s">
        <v>160</v>
      </c>
      <c r="AU97" s="241" t="s">
        <v>83</v>
      </c>
      <c r="AY97" s="19" t="s">
        <v>157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19" t="s">
        <v>81</v>
      </c>
      <c r="BK97" s="242">
        <f>ROUND(I97*H97,2)</f>
        <v>0</v>
      </c>
      <c r="BL97" s="19" t="s">
        <v>164</v>
      </c>
      <c r="BM97" s="241" t="s">
        <v>2026</v>
      </c>
    </row>
    <row r="98" s="2" customFormat="1" ht="55.5" customHeight="1">
      <c r="A98" s="40"/>
      <c r="B98" s="41"/>
      <c r="C98" s="229" t="s">
        <v>83</v>
      </c>
      <c r="D98" s="229" t="s">
        <v>160</v>
      </c>
      <c r="E98" s="230" t="s">
        <v>2027</v>
      </c>
      <c r="F98" s="231" t="s">
        <v>2028</v>
      </c>
      <c r="G98" s="232" t="s">
        <v>174</v>
      </c>
      <c r="H98" s="233">
        <v>16.120000000000001</v>
      </c>
      <c r="I98" s="234"/>
      <c r="J98" s="235">
        <f>ROUND(I98*H98,2)</f>
        <v>0</v>
      </c>
      <c r="K98" s="236"/>
      <c r="L98" s="46"/>
      <c r="M98" s="237" t="s">
        <v>19</v>
      </c>
      <c r="N98" s="238" t="s">
        <v>45</v>
      </c>
      <c r="O98" s="86"/>
      <c r="P98" s="239">
        <f>O98*H98</f>
        <v>0</v>
      </c>
      <c r="Q98" s="239">
        <v>0</v>
      </c>
      <c r="R98" s="239">
        <f>Q98*H98</f>
        <v>0</v>
      </c>
      <c r="S98" s="239">
        <v>0.26000000000000001</v>
      </c>
      <c r="T98" s="240">
        <f>S98*H98</f>
        <v>4.1912000000000003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1" t="s">
        <v>164</v>
      </c>
      <c r="AT98" s="241" t="s">
        <v>160</v>
      </c>
      <c r="AU98" s="241" t="s">
        <v>83</v>
      </c>
      <c r="AY98" s="19" t="s">
        <v>157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81</v>
      </c>
      <c r="BK98" s="242">
        <f>ROUND(I98*H98,2)</f>
        <v>0</v>
      </c>
      <c r="BL98" s="19" t="s">
        <v>164</v>
      </c>
      <c r="BM98" s="241" t="s">
        <v>2029</v>
      </c>
    </row>
    <row r="99" s="13" customFormat="1">
      <c r="A99" s="13"/>
      <c r="B99" s="247"/>
      <c r="C99" s="248"/>
      <c r="D99" s="243" t="s">
        <v>176</v>
      </c>
      <c r="E99" s="249" t="s">
        <v>19</v>
      </c>
      <c r="F99" s="250" t="s">
        <v>2030</v>
      </c>
      <c r="G99" s="248"/>
      <c r="H99" s="251">
        <v>16.120000000000001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7" t="s">
        <v>176</v>
      </c>
      <c r="AU99" s="257" t="s">
        <v>83</v>
      </c>
      <c r="AV99" s="13" t="s">
        <v>83</v>
      </c>
      <c r="AW99" s="13" t="s">
        <v>35</v>
      </c>
      <c r="AX99" s="13" t="s">
        <v>81</v>
      </c>
      <c r="AY99" s="257" t="s">
        <v>157</v>
      </c>
    </row>
    <row r="100" s="2" customFormat="1" ht="44.25" customHeight="1">
      <c r="A100" s="40"/>
      <c r="B100" s="41"/>
      <c r="C100" s="229" t="s">
        <v>158</v>
      </c>
      <c r="D100" s="229" t="s">
        <v>160</v>
      </c>
      <c r="E100" s="230" t="s">
        <v>2031</v>
      </c>
      <c r="F100" s="231" t="s">
        <v>2032</v>
      </c>
      <c r="G100" s="232" t="s">
        <v>174</v>
      </c>
      <c r="H100" s="233">
        <v>23</v>
      </c>
      <c r="I100" s="234"/>
      <c r="J100" s="235">
        <f>ROUND(I100*H100,2)</f>
        <v>0</v>
      </c>
      <c r="K100" s="236"/>
      <c r="L100" s="46"/>
      <c r="M100" s="237" t="s">
        <v>19</v>
      </c>
      <c r="N100" s="238" t="s">
        <v>45</v>
      </c>
      <c r="O100" s="86"/>
      <c r="P100" s="239">
        <f>O100*H100</f>
        <v>0</v>
      </c>
      <c r="Q100" s="239">
        <v>0</v>
      </c>
      <c r="R100" s="239">
        <f>Q100*H100</f>
        <v>0</v>
      </c>
      <c r="S100" s="239">
        <v>0.32500000000000001</v>
      </c>
      <c r="T100" s="240">
        <f>S100*H100</f>
        <v>7.4750000000000005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1" t="s">
        <v>164</v>
      </c>
      <c r="AT100" s="241" t="s">
        <v>160</v>
      </c>
      <c r="AU100" s="241" t="s">
        <v>83</v>
      </c>
      <c r="AY100" s="19" t="s">
        <v>157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9" t="s">
        <v>81</v>
      </c>
      <c r="BK100" s="242">
        <f>ROUND(I100*H100,2)</f>
        <v>0</v>
      </c>
      <c r="BL100" s="19" t="s">
        <v>164</v>
      </c>
      <c r="BM100" s="241" t="s">
        <v>2033</v>
      </c>
    </row>
    <row r="101" s="13" customFormat="1">
      <c r="A101" s="13"/>
      <c r="B101" s="247"/>
      <c r="C101" s="248"/>
      <c r="D101" s="243" t="s">
        <v>176</v>
      </c>
      <c r="E101" s="249" t="s">
        <v>19</v>
      </c>
      <c r="F101" s="250" t="s">
        <v>2034</v>
      </c>
      <c r="G101" s="248"/>
      <c r="H101" s="251">
        <v>12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7" t="s">
        <v>176</v>
      </c>
      <c r="AU101" s="257" t="s">
        <v>83</v>
      </c>
      <c r="AV101" s="13" t="s">
        <v>83</v>
      </c>
      <c r="AW101" s="13" t="s">
        <v>35</v>
      </c>
      <c r="AX101" s="13" t="s">
        <v>74</v>
      </c>
      <c r="AY101" s="257" t="s">
        <v>157</v>
      </c>
    </row>
    <row r="102" s="13" customFormat="1">
      <c r="A102" s="13"/>
      <c r="B102" s="247"/>
      <c r="C102" s="248"/>
      <c r="D102" s="243" t="s">
        <v>176</v>
      </c>
      <c r="E102" s="249" t="s">
        <v>19</v>
      </c>
      <c r="F102" s="250" t="s">
        <v>2035</v>
      </c>
      <c r="G102" s="248"/>
      <c r="H102" s="251">
        <v>11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7" t="s">
        <v>176</v>
      </c>
      <c r="AU102" s="257" t="s">
        <v>83</v>
      </c>
      <c r="AV102" s="13" t="s">
        <v>83</v>
      </c>
      <c r="AW102" s="13" t="s">
        <v>35</v>
      </c>
      <c r="AX102" s="13" t="s">
        <v>74</v>
      </c>
      <c r="AY102" s="257" t="s">
        <v>157</v>
      </c>
    </row>
    <row r="103" s="14" customFormat="1">
      <c r="A103" s="14"/>
      <c r="B103" s="258"/>
      <c r="C103" s="259"/>
      <c r="D103" s="243" t="s">
        <v>176</v>
      </c>
      <c r="E103" s="260" t="s">
        <v>19</v>
      </c>
      <c r="F103" s="261" t="s">
        <v>183</v>
      </c>
      <c r="G103" s="259"/>
      <c r="H103" s="262">
        <v>23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8" t="s">
        <v>176</v>
      </c>
      <c r="AU103" s="268" t="s">
        <v>83</v>
      </c>
      <c r="AV103" s="14" t="s">
        <v>164</v>
      </c>
      <c r="AW103" s="14" t="s">
        <v>35</v>
      </c>
      <c r="AX103" s="14" t="s">
        <v>81</v>
      </c>
      <c r="AY103" s="268" t="s">
        <v>157</v>
      </c>
    </row>
    <row r="104" s="2" customFormat="1" ht="33" customHeight="1">
      <c r="A104" s="40"/>
      <c r="B104" s="41"/>
      <c r="C104" s="229" t="s">
        <v>164</v>
      </c>
      <c r="D104" s="229" t="s">
        <v>160</v>
      </c>
      <c r="E104" s="230" t="s">
        <v>2036</v>
      </c>
      <c r="F104" s="231" t="s">
        <v>2037</v>
      </c>
      <c r="G104" s="232" t="s">
        <v>204</v>
      </c>
      <c r="H104" s="233">
        <v>19.199999999999999</v>
      </c>
      <c r="I104" s="234"/>
      <c r="J104" s="235">
        <f>ROUND(I104*H104,2)</f>
        <v>0</v>
      </c>
      <c r="K104" s="236"/>
      <c r="L104" s="46"/>
      <c r="M104" s="237" t="s">
        <v>19</v>
      </c>
      <c r="N104" s="238" t="s">
        <v>45</v>
      </c>
      <c r="O104" s="86"/>
      <c r="P104" s="239">
        <f>O104*H104</f>
        <v>0</v>
      </c>
      <c r="Q104" s="239">
        <v>0</v>
      </c>
      <c r="R104" s="239">
        <f>Q104*H104</f>
        <v>0</v>
      </c>
      <c r="S104" s="239">
        <v>0.23000000000000001</v>
      </c>
      <c r="T104" s="240">
        <f>S104*H104</f>
        <v>4.4160000000000004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1" t="s">
        <v>164</v>
      </c>
      <c r="AT104" s="241" t="s">
        <v>160</v>
      </c>
      <c r="AU104" s="241" t="s">
        <v>83</v>
      </c>
      <c r="AY104" s="19" t="s">
        <v>157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81</v>
      </c>
      <c r="BK104" s="242">
        <f>ROUND(I104*H104,2)</f>
        <v>0</v>
      </c>
      <c r="BL104" s="19" t="s">
        <v>164</v>
      </c>
      <c r="BM104" s="241" t="s">
        <v>2038</v>
      </c>
    </row>
    <row r="105" s="13" customFormat="1">
      <c r="A105" s="13"/>
      <c r="B105" s="247"/>
      <c r="C105" s="248"/>
      <c r="D105" s="243" t="s">
        <v>176</v>
      </c>
      <c r="E105" s="249" t="s">
        <v>19</v>
      </c>
      <c r="F105" s="250" t="s">
        <v>2039</v>
      </c>
      <c r="G105" s="248"/>
      <c r="H105" s="251">
        <v>19.199999999999999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7" t="s">
        <v>176</v>
      </c>
      <c r="AU105" s="257" t="s">
        <v>83</v>
      </c>
      <c r="AV105" s="13" t="s">
        <v>83</v>
      </c>
      <c r="AW105" s="13" t="s">
        <v>35</v>
      </c>
      <c r="AX105" s="13" t="s">
        <v>81</v>
      </c>
      <c r="AY105" s="257" t="s">
        <v>157</v>
      </c>
    </row>
    <row r="106" s="2" customFormat="1" ht="21.75" customHeight="1">
      <c r="A106" s="40"/>
      <c r="B106" s="41"/>
      <c r="C106" s="229" t="s">
        <v>187</v>
      </c>
      <c r="D106" s="229" t="s">
        <v>160</v>
      </c>
      <c r="E106" s="230" t="s">
        <v>2040</v>
      </c>
      <c r="F106" s="231" t="s">
        <v>2041</v>
      </c>
      <c r="G106" s="232" t="s">
        <v>163</v>
      </c>
      <c r="H106" s="233">
        <v>63.189999999999998</v>
      </c>
      <c r="I106" s="234"/>
      <c r="J106" s="235">
        <f>ROUND(I106*H106,2)</f>
        <v>0</v>
      </c>
      <c r="K106" s="236"/>
      <c r="L106" s="46"/>
      <c r="M106" s="237" t="s">
        <v>19</v>
      </c>
      <c r="N106" s="238" t="s">
        <v>45</v>
      </c>
      <c r="O106" s="86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164</v>
      </c>
      <c r="AT106" s="241" t="s">
        <v>160</v>
      </c>
      <c r="AU106" s="241" t="s">
        <v>83</v>
      </c>
      <c r="AY106" s="19" t="s">
        <v>157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81</v>
      </c>
      <c r="BK106" s="242">
        <f>ROUND(I106*H106,2)</f>
        <v>0</v>
      </c>
      <c r="BL106" s="19" t="s">
        <v>164</v>
      </c>
      <c r="BM106" s="241" t="s">
        <v>2042</v>
      </c>
    </row>
    <row r="107" s="13" customFormat="1">
      <c r="A107" s="13"/>
      <c r="B107" s="247"/>
      <c r="C107" s="248"/>
      <c r="D107" s="243" t="s">
        <v>176</v>
      </c>
      <c r="E107" s="249" t="s">
        <v>19</v>
      </c>
      <c r="F107" s="250" t="s">
        <v>2043</v>
      </c>
      <c r="G107" s="248"/>
      <c r="H107" s="251">
        <v>17.75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7" t="s">
        <v>176</v>
      </c>
      <c r="AU107" s="257" t="s">
        <v>83</v>
      </c>
      <c r="AV107" s="13" t="s">
        <v>83</v>
      </c>
      <c r="AW107" s="13" t="s">
        <v>35</v>
      </c>
      <c r="AX107" s="13" t="s">
        <v>74</v>
      </c>
      <c r="AY107" s="257" t="s">
        <v>157</v>
      </c>
    </row>
    <row r="108" s="13" customFormat="1">
      <c r="A108" s="13"/>
      <c r="B108" s="247"/>
      <c r="C108" s="248"/>
      <c r="D108" s="243" t="s">
        <v>176</v>
      </c>
      <c r="E108" s="249" t="s">
        <v>19</v>
      </c>
      <c r="F108" s="250" t="s">
        <v>2044</v>
      </c>
      <c r="G108" s="248"/>
      <c r="H108" s="251">
        <v>45.439999999999998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7" t="s">
        <v>176</v>
      </c>
      <c r="AU108" s="257" t="s">
        <v>83</v>
      </c>
      <c r="AV108" s="13" t="s">
        <v>83</v>
      </c>
      <c r="AW108" s="13" t="s">
        <v>35</v>
      </c>
      <c r="AX108" s="13" t="s">
        <v>74</v>
      </c>
      <c r="AY108" s="257" t="s">
        <v>157</v>
      </c>
    </row>
    <row r="109" s="14" customFormat="1">
      <c r="A109" s="14"/>
      <c r="B109" s="258"/>
      <c r="C109" s="259"/>
      <c r="D109" s="243" t="s">
        <v>176</v>
      </c>
      <c r="E109" s="260" t="s">
        <v>19</v>
      </c>
      <c r="F109" s="261" t="s">
        <v>183</v>
      </c>
      <c r="G109" s="259"/>
      <c r="H109" s="262">
        <v>63.189999999999998</v>
      </c>
      <c r="I109" s="263"/>
      <c r="J109" s="259"/>
      <c r="K109" s="259"/>
      <c r="L109" s="264"/>
      <c r="M109" s="265"/>
      <c r="N109" s="266"/>
      <c r="O109" s="266"/>
      <c r="P109" s="266"/>
      <c r="Q109" s="266"/>
      <c r="R109" s="266"/>
      <c r="S109" s="266"/>
      <c r="T109" s="26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8" t="s">
        <v>176</v>
      </c>
      <c r="AU109" s="268" t="s">
        <v>83</v>
      </c>
      <c r="AV109" s="14" t="s">
        <v>164</v>
      </c>
      <c r="AW109" s="14" t="s">
        <v>35</v>
      </c>
      <c r="AX109" s="14" t="s">
        <v>81</v>
      </c>
      <c r="AY109" s="268" t="s">
        <v>157</v>
      </c>
    </row>
    <row r="110" s="2" customFormat="1" ht="21.75" customHeight="1">
      <c r="A110" s="40"/>
      <c r="B110" s="41"/>
      <c r="C110" s="229" t="s">
        <v>185</v>
      </c>
      <c r="D110" s="229" t="s">
        <v>160</v>
      </c>
      <c r="E110" s="230" t="s">
        <v>2045</v>
      </c>
      <c r="F110" s="231" t="s">
        <v>2046</v>
      </c>
      <c r="G110" s="232" t="s">
        <v>163</v>
      </c>
      <c r="H110" s="233">
        <v>29.699999999999999</v>
      </c>
      <c r="I110" s="234"/>
      <c r="J110" s="235">
        <f>ROUND(I110*H110,2)</f>
        <v>0</v>
      </c>
      <c r="K110" s="236"/>
      <c r="L110" s="46"/>
      <c r="M110" s="237" t="s">
        <v>19</v>
      </c>
      <c r="N110" s="238" t="s">
        <v>45</v>
      </c>
      <c r="O110" s="86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41" t="s">
        <v>164</v>
      </c>
      <c r="AT110" s="241" t="s">
        <v>160</v>
      </c>
      <c r="AU110" s="241" t="s">
        <v>83</v>
      </c>
      <c r="AY110" s="19" t="s">
        <v>157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81</v>
      </c>
      <c r="BK110" s="242">
        <f>ROUND(I110*H110,2)</f>
        <v>0</v>
      </c>
      <c r="BL110" s="19" t="s">
        <v>164</v>
      </c>
      <c r="BM110" s="241" t="s">
        <v>2047</v>
      </c>
    </row>
    <row r="111" s="13" customFormat="1">
      <c r="A111" s="13"/>
      <c r="B111" s="247"/>
      <c r="C111" s="248"/>
      <c r="D111" s="243" t="s">
        <v>176</v>
      </c>
      <c r="E111" s="249" t="s">
        <v>19</v>
      </c>
      <c r="F111" s="250" t="s">
        <v>2048</v>
      </c>
      <c r="G111" s="248"/>
      <c r="H111" s="251">
        <v>29.699999999999999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7" t="s">
        <v>176</v>
      </c>
      <c r="AU111" s="257" t="s">
        <v>83</v>
      </c>
      <c r="AV111" s="13" t="s">
        <v>83</v>
      </c>
      <c r="AW111" s="13" t="s">
        <v>35</v>
      </c>
      <c r="AX111" s="13" t="s">
        <v>74</v>
      </c>
      <c r="AY111" s="257" t="s">
        <v>157</v>
      </c>
    </row>
    <row r="112" s="14" customFormat="1">
      <c r="A112" s="14"/>
      <c r="B112" s="258"/>
      <c r="C112" s="259"/>
      <c r="D112" s="243" t="s">
        <v>176</v>
      </c>
      <c r="E112" s="260" t="s">
        <v>19</v>
      </c>
      <c r="F112" s="261" t="s">
        <v>183</v>
      </c>
      <c r="G112" s="259"/>
      <c r="H112" s="262">
        <v>29.699999999999999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8" t="s">
        <v>176</v>
      </c>
      <c r="AU112" s="268" t="s">
        <v>83</v>
      </c>
      <c r="AV112" s="14" t="s">
        <v>164</v>
      </c>
      <c r="AW112" s="14" t="s">
        <v>35</v>
      </c>
      <c r="AX112" s="14" t="s">
        <v>81</v>
      </c>
      <c r="AY112" s="268" t="s">
        <v>157</v>
      </c>
    </row>
    <row r="113" s="2" customFormat="1" ht="21.75" customHeight="1">
      <c r="A113" s="40"/>
      <c r="B113" s="41"/>
      <c r="C113" s="229" t="s">
        <v>201</v>
      </c>
      <c r="D113" s="229" t="s">
        <v>160</v>
      </c>
      <c r="E113" s="230" t="s">
        <v>2049</v>
      </c>
      <c r="F113" s="231" t="s">
        <v>2050</v>
      </c>
      <c r="G113" s="232" t="s">
        <v>163</v>
      </c>
      <c r="H113" s="233">
        <v>63.189999999999998</v>
      </c>
      <c r="I113" s="234"/>
      <c r="J113" s="235">
        <f>ROUND(I113*H113,2)</f>
        <v>0</v>
      </c>
      <c r="K113" s="236"/>
      <c r="L113" s="46"/>
      <c r="M113" s="237" t="s">
        <v>19</v>
      </c>
      <c r="N113" s="238" t="s">
        <v>45</v>
      </c>
      <c r="O113" s="86"/>
      <c r="P113" s="239">
        <f>O113*H113</f>
        <v>0</v>
      </c>
      <c r="Q113" s="239">
        <v>0</v>
      </c>
      <c r="R113" s="239">
        <f>Q113*H113</f>
        <v>0</v>
      </c>
      <c r="S113" s="239">
        <v>0</v>
      </c>
      <c r="T113" s="24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1" t="s">
        <v>164</v>
      </c>
      <c r="AT113" s="241" t="s">
        <v>160</v>
      </c>
      <c r="AU113" s="241" t="s">
        <v>83</v>
      </c>
      <c r="AY113" s="19" t="s">
        <v>157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81</v>
      </c>
      <c r="BK113" s="242">
        <f>ROUND(I113*H113,2)</f>
        <v>0</v>
      </c>
      <c r="BL113" s="19" t="s">
        <v>164</v>
      </c>
      <c r="BM113" s="241" t="s">
        <v>2051</v>
      </c>
    </row>
    <row r="114" s="2" customFormat="1" ht="16.5" customHeight="1">
      <c r="A114" s="40"/>
      <c r="B114" s="41"/>
      <c r="C114" s="229" t="s">
        <v>208</v>
      </c>
      <c r="D114" s="229" t="s">
        <v>160</v>
      </c>
      <c r="E114" s="230" t="s">
        <v>2052</v>
      </c>
      <c r="F114" s="231" t="s">
        <v>2053</v>
      </c>
      <c r="G114" s="232" t="s">
        <v>163</v>
      </c>
      <c r="H114" s="233">
        <v>63.189999999999998</v>
      </c>
      <c r="I114" s="234"/>
      <c r="J114" s="235">
        <f>ROUND(I114*H114,2)</f>
        <v>0</v>
      </c>
      <c r="K114" s="236"/>
      <c r="L114" s="46"/>
      <c r="M114" s="237" t="s">
        <v>19</v>
      </c>
      <c r="N114" s="238" t="s">
        <v>45</v>
      </c>
      <c r="O114" s="86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164</v>
      </c>
      <c r="AT114" s="241" t="s">
        <v>160</v>
      </c>
      <c r="AU114" s="241" t="s">
        <v>83</v>
      </c>
      <c r="AY114" s="19" t="s">
        <v>157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81</v>
      </c>
      <c r="BK114" s="242">
        <f>ROUND(I114*H114,2)</f>
        <v>0</v>
      </c>
      <c r="BL114" s="19" t="s">
        <v>164</v>
      </c>
      <c r="BM114" s="241" t="s">
        <v>2054</v>
      </c>
    </row>
    <row r="115" s="2" customFormat="1" ht="16.5" customHeight="1">
      <c r="A115" s="40"/>
      <c r="B115" s="41"/>
      <c r="C115" s="229" t="s">
        <v>212</v>
      </c>
      <c r="D115" s="229" t="s">
        <v>160</v>
      </c>
      <c r="E115" s="230" t="s">
        <v>1820</v>
      </c>
      <c r="F115" s="231" t="s">
        <v>1821</v>
      </c>
      <c r="G115" s="232" t="s">
        <v>163</v>
      </c>
      <c r="H115" s="233">
        <v>63.189999999999998</v>
      </c>
      <c r="I115" s="234"/>
      <c r="J115" s="235">
        <f>ROUND(I115*H115,2)</f>
        <v>0</v>
      </c>
      <c r="K115" s="236"/>
      <c r="L115" s="46"/>
      <c r="M115" s="237" t="s">
        <v>19</v>
      </c>
      <c r="N115" s="238" t="s">
        <v>45</v>
      </c>
      <c r="O115" s="86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164</v>
      </c>
      <c r="AT115" s="241" t="s">
        <v>160</v>
      </c>
      <c r="AU115" s="241" t="s">
        <v>83</v>
      </c>
      <c r="AY115" s="19" t="s">
        <v>157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81</v>
      </c>
      <c r="BK115" s="242">
        <f>ROUND(I115*H115,2)</f>
        <v>0</v>
      </c>
      <c r="BL115" s="19" t="s">
        <v>164</v>
      </c>
      <c r="BM115" s="241" t="s">
        <v>2055</v>
      </c>
    </row>
    <row r="116" s="2" customFormat="1" ht="33" customHeight="1">
      <c r="A116" s="40"/>
      <c r="B116" s="41"/>
      <c r="C116" s="229" t="s">
        <v>216</v>
      </c>
      <c r="D116" s="229" t="s">
        <v>160</v>
      </c>
      <c r="E116" s="230" t="s">
        <v>1823</v>
      </c>
      <c r="F116" s="231" t="s">
        <v>1824</v>
      </c>
      <c r="G116" s="232" t="s">
        <v>362</v>
      </c>
      <c r="H116" s="233">
        <v>113.742</v>
      </c>
      <c r="I116" s="234"/>
      <c r="J116" s="235">
        <f>ROUND(I116*H116,2)</f>
        <v>0</v>
      </c>
      <c r="K116" s="236"/>
      <c r="L116" s="46"/>
      <c r="M116" s="237" t="s">
        <v>19</v>
      </c>
      <c r="N116" s="238" t="s">
        <v>45</v>
      </c>
      <c r="O116" s="86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164</v>
      </c>
      <c r="AT116" s="241" t="s">
        <v>160</v>
      </c>
      <c r="AU116" s="241" t="s">
        <v>83</v>
      </c>
      <c r="AY116" s="19" t="s">
        <v>157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81</v>
      </c>
      <c r="BK116" s="242">
        <f>ROUND(I116*H116,2)</f>
        <v>0</v>
      </c>
      <c r="BL116" s="19" t="s">
        <v>164</v>
      </c>
      <c r="BM116" s="241" t="s">
        <v>2056</v>
      </c>
    </row>
    <row r="117" s="13" customFormat="1">
      <c r="A117" s="13"/>
      <c r="B117" s="247"/>
      <c r="C117" s="248"/>
      <c r="D117" s="243" t="s">
        <v>176</v>
      </c>
      <c r="E117" s="248"/>
      <c r="F117" s="250" t="s">
        <v>2057</v>
      </c>
      <c r="G117" s="248"/>
      <c r="H117" s="251">
        <v>113.742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7" t="s">
        <v>176</v>
      </c>
      <c r="AU117" s="257" t="s">
        <v>83</v>
      </c>
      <c r="AV117" s="13" t="s">
        <v>83</v>
      </c>
      <c r="AW117" s="13" t="s">
        <v>4</v>
      </c>
      <c r="AX117" s="13" t="s">
        <v>81</v>
      </c>
      <c r="AY117" s="257" t="s">
        <v>157</v>
      </c>
    </row>
    <row r="118" s="2" customFormat="1" ht="33" customHeight="1">
      <c r="A118" s="40"/>
      <c r="B118" s="41"/>
      <c r="C118" s="229" t="s">
        <v>220</v>
      </c>
      <c r="D118" s="229" t="s">
        <v>160</v>
      </c>
      <c r="E118" s="230" t="s">
        <v>2058</v>
      </c>
      <c r="F118" s="231" t="s">
        <v>2059</v>
      </c>
      <c r="G118" s="232" t="s">
        <v>163</v>
      </c>
      <c r="H118" s="233">
        <v>29.699999999999999</v>
      </c>
      <c r="I118" s="234"/>
      <c r="J118" s="235">
        <f>ROUND(I118*H118,2)</f>
        <v>0</v>
      </c>
      <c r="K118" s="236"/>
      <c r="L118" s="46"/>
      <c r="M118" s="237" t="s">
        <v>19</v>
      </c>
      <c r="N118" s="238" t="s">
        <v>45</v>
      </c>
      <c r="O118" s="86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164</v>
      </c>
      <c r="AT118" s="241" t="s">
        <v>160</v>
      </c>
      <c r="AU118" s="241" t="s">
        <v>83</v>
      </c>
      <c r="AY118" s="19" t="s">
        <v>157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81</v>
      </c>
      <c r="BK118" s="242">
        <f>ROUND(I118*H118,2)</f>
        <v>0</v>
      </c>
      <c r="BL118" s="19" t="s">
        <v>164</v>
      </c>
      <c r="BM118" s="241" t="s">
        <v>2060</v>
      </c>
    </row>
    <row r="119" s="2" customFormat="1" ht="33" customHeight="1">
      <c r="A119" s="40"/>
      <c r="B119" s="41"/>
      <c r="C119" s="229" t="s">
        <v>224</v>
      </c>
      <c r="D119" s="229" t="s">
        <v>160</v>
      </c>
      <c r="E119" s="230" t="s">
        <v>1840</v>
      </c>
      <c r="F119" s="231" t="s">
        <v>1841</v>
      </c>
      <c r="G119" s="232" t="s">
        <v>174</v>
      </c>
      <c r="H119" s="233">
        <v>800</v>
      </c>
      <c r="I119" s="234"/>
      <c r="J119" s="235">
        <f>ROUND(I119*H119,2)</f>
        <v>0</v>
      </c>
      <c r="K119" s="236"/>
      <c r="L119" s="46"/>
      <c r="M119" s="237" t="s">
        <v>19</v>
      </c>
      <c r="N119" s="238" t="s">
        <v>45</v>
      </c>
      <c r="O119" s="86"/>
      <c r="P119" s="239">
        <f>O119*H119</f>
        <v>0</v>
      </c>
      <c r="Q119" s="239">
        <v>0</v>
      </c>
      <c r="R119" s="239">
        <f>Q119*H119</f>
        <v>0</v>
      </c>
      <c r="S119" s="239">
        <v>0</v>
      </c>
      <c r="T119" s="24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1" t="s">
        <v>164</v>
      </c>
      <c r="AT119" s="241" t="s">
        <v>160</v>
      </c>
      <c r="AU119" s="241" t="s">
        <v>83</v>
      </c>
      <c r="AY119" s="19" t="s">
        <v>157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9" t="s">
        <v>81</v>
      </c>
      <c r="BK119" s="242">
        <f>ROUND(I119*H119,2)</f>
        <v>0</v>
      </c>
      <c r="BL119" s="19" t="s">
        <v>164</v>
      </c>
      <c r="BM119" s="241" t="s">
        <v>2061</v>
      </c>
    </row>
    <row r="120" s="2" customFormat="1" ht="16.5" customHeight="1">
      <c r="A120" s="40"/>
      <c r="B120" s="41"/>
      <c r="C120" s="280" t="s">
        <v>229</v>
      </c>
      <c r="D120" s="280" t="s">
        <v>251</v>
      </c>
      <c r="E120" s="281" t="s">
        <v>1844</v>
      </c>
      <c r="F120" s="282" t="s">
        <v>1845</v>
      </c>
      <c r="G120" s="283" t="s">
        <v>572</v>
      </c>
      <c r="H120" s="284">
        <v>12</v>
      </c>
      <c r="I120" s="285"/>
      <c r="J120" s="286">
        <f>ROUND(I120*H120,2)</f>
        <v>0</v>
      </c>
      <c r="K120" s="287"/>
      <c r="L120" s="288"/>
      <c r="M120" s="289" t="s">
        <v>19</v>
      </c>
      <c r="N120" s="290" t="s">
        <v>45</v>
      </c>
      <c r="O120" s="86"/>
      <c r="P120" s="239">
        <f>O120*H120</f>
        <v>0</v>
      </c>
      <c r="Q120" s="239">
        <v>0.001</v>
      </c>
      <c r="R120" s="239">
        <f>Q120*H120</f>
        <v>0.012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208</v>
      </c>
      <c r="AT120" s="241" t="s">
        <v>251</v>
      </c>
      <c r="AU120" s="241" t="s">
        <v>83</v>
      </c>
      <c r="AY120" s="19" t="s">
        <v>157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81</v>
      </c>
      <c r="BK120" s="242">
        <f>ROUND(I120*H120,2)</f>
        <v>0</v>
      </c>
      <c r="BL120" s="19" t="s">
        <v>164</v>
      </c>
      <c r="BM120" s="241" t="s">
        <v>2062</v>
      </c>
    </row>
    <row r="121" s="13" customFormat="1">
      <c r="A121" s="13"/>
      <c r="B121" s="247"/>
      <c r="C121" s="248"/>
      <c r="D121" s="243" t="s">
        <v>176</v>
      </c>
      <c r="E121" s="248"/>
      <c r="F121" s="250" t="s">
        <v>2063</v>
      </c>
      <c r="G121" s="248"/>
      <c r="H121" s="251">
        <v>12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7" t="s">
        <v>176</v>
      </c>
      <c r="AU121" s="257" t="s">
        <v>83</v>
      </c>
      <c r="AV121" s="13" t="s">
        <v>83</v>
      </c>
      <c r="AW121" s="13" t="s">
        <v>4</v>
      </c>
      <c r="AX121" s="13" t="s">
        <v>81</v>
      </c>
      <c r="AY121" s="257" t="s">
        <v>157</v>
      </c>
    </row>
    <row r="122" s="2" customFormat="1" ht="21.75" customHeight="1">
      <c r="A122" s="40"/>
      <c r="B122" s="41"/>
      <c r="C122" s="229" t="s">
        <v>235</v>
      </c>
      <c r="D122" s="229" t="s">
        <v>160</v>
      </c>
      <c r="E122" s="230" t="s">
        <v>2064</v>
      </c>
      <c r="F122" s="231" t="s">
        <v>2065</v>
      </c>
      <c r="G122" s="232" t="s">
        <v>174</v>
      </c>
      <c r="H122" s="233">
        <v>800</v>
      </c>
      <c r="I122" s="234"/>
      <c r="J122" s="235">
        <f>ROUND(I122*H122,2)</f>
        <v>0</v>
      </c>
      <c r="K122" s="236"/>
      <c r="L122" s="46"/>
      <c r="M122" s="237" t="s">
        <v>19</v>
      </c>
      <c r="N122" s="238" t="s">
        <v>45</v>
      </c>
      <c r="O122" s="86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1" t="s">
        <v>164</v>
      </c>
      <c r="AT122" s="241" t="s">
        <v>160</v>
      </c>
      <c r="AU122" s="241" t="s">
        <v>83</v>
      </c>
      <c r="AY122" s="19" t="s">
        <v>157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9" t="s">
        <v>81</v>
      </c>
      <c r="BK122" s="242">
        <f>ROUND(I122*H122,2)</f>
        <v>0</v>
      </c>
      <c r="BL122" s="19" t="s">
        <v>164</v>
      </c>
      <c r="BM122" s="241" t="s">
        <v>2066</v>
      </c>
    </row>
    <row r="123" s="12" customFormat="1" ht="22.8" customHeight="1">
      <c r="A123" s="12"/>
      <c r="B123" s="213"/>
      <c r="C123" s="214"/>
      <c r="D123" s="215" t="s">
        <v>73</v>
      </c>
      <c r="E123" s="227" t="s">
        <v>158</v>
      </c>
      <c r="F123" s="227" t="s">
        <v>159</v>
      </c>
      <c r="G123" s="214"/>
      <c r="H123" s="214"/>
      <c r="I123" s="217"/>
      <c r="J123" s="22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81</v>
      </c>
      <c r="AT123" s="225" t="s">
        <v>73</v>
      </c>
      <c r="AU123" s="225" t="s">
        <v>81</v>
      </c>
      <c r="AY123" s="224" t="s">
        <v>157</v>
      </c>
      <c r="BK123" s="226">
        <f>BK124</f>
        <v>0</v>
      </c>
    </row>
    <row r="124" s="2" customFormat="1" ht="33" customHeight="1">
      <c r="A124" s="40"/>
      <c r="B124" s="41"/>
      <c r="C124" s="229" t="s">
        <v>8</v>
      </c>
      <c r="D124" s="229" t="s">
        <v>160</v>
      </c>
      <c r="E124" s="230" t="s">
        <v>2067</v>
      </c>
      <c r="F124" s="231" t="s">
        <v>2068</v>
      </c>
      <c r="G124" s="232" t="s">
        <v>168</v>
      </c>
      <c r="H124" s="233">
        <v>2</v>
      </c>
      <c r="I124" s="234"/>
      <c r="J124" s="235">
        <f>ROUND(I124*H124,2)</f>
        <v>0</v>
      </c>
      <c r="K124" s="236"/>
      <c r="L124" s="46"/>
      <c r="M124" s="237" t="s">
        <v>19</v>
      </c>
      <c r="N124" s="238" t="s">
        <v>45</v>
      </c>
      <c r="O124" s="86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164</v>
      </c>
      <c r="AT124" s="241" t="s">
        <v>160</v>
      </c>
      <c r="AU124" s="241" t="s">
        <v>83</v>
      </c>
      <c r="AY124" s="19" t="s">
        <v>157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81</v>
      </c>
      <c r="BK124" s="242">
        <f>ROUND(I124*H124,2)</f>
        <v>0</v>
      </c>
      <c r="BL124" s="19" t="s">
        <v>164</v>
      </c>
      <c r="BM124" s="241" t="s">
        <v>2069</v>
      </c>
    </row>
    <row r="125" s="12" customFormat="1" ht="22.8" customHeight="1">
      <c r="A125" s="12"/>
      <c r="B125" s="213"/>
      <c r="C125" s="214"/>
      <c r="D125" s="215" t="s">
        <v>73</v>
      </c>
      <c r="E125" s="227" t="s">
        <v>164</v>
      </c>
      <c r="F125" s="227" t="s">
        <v>2070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P126</f>
        <v>0</v>
      </c>
      <c r="Q125" s="221"/>
      <c r="R125" s="222">
        <f>R126</f>
        <v>0.048719999999999999</v>
      </c>
      <c r="S125" s="221"/>
      <c r="T125" s="22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81</v>
      </c>
      <c r="AT125" s="225" t="s">
        <v>73</v>
      </c>
      <c r="AU125" s="225" t="s">
        <v>81</v>
      </c>
      <c r="AY125" s="224" t="s">
        <v>157</v>
      </c>
      <c r="BK125" s="226">
        <f>BK126</f>
        <v>0</v>
      </c>
    </row>
    <row r="126" s="2" customFormat="1" ht="55.5" customHeight="1">
      <c r="A126" s="40"/>
      <c r="B126" s="41"/>
      <c r="C126" s="229" t="s">
        <v>242</v>
      </c>
      <c r="D126" s="229" t="s">
        <v>160</v>
      </c>
      <c r="E126" s="230" t="s">
        <v>2071</v>
      </c>
      <c r="F126" s="231" t="s">
        <v>2072</v>
      </c>
      <c r="G126" s="232" t="s">
        <v>232</v>
      </c>
      <c r="H126" s="233">
        <v>1</v>
      </c>
      <c r="I126" s="234"/>
      <c r="J126" s="235">
        <f>ROUND(I126*H126,2)</f>
        <v>0</v>
      </c>
      <c r="K126" s="236"/>
      <c r="L126" s="46"/>
      <c r="M126" s="237" t="s">
        <v>19</v>
      </c>
      <c r="N126" s="238" t="s">
        <v>45</v>
      </c>
      <c r="O126" s="86"/>
      <c r="P126" s="239">
        <f>O126*H126</f>
        <v>0</v>
      </c>
      <c r="Q126" s="239">
        <v>0.048719999999999999</v>
      </c>
      <c r="R126" s="239">
        <f>Q126*H126</f>
        <v>0.048719999999999999</v>
      </c>
      <c r="S126" s="239">
        <v>0</v>
      </c>
      <c r="T126" s="24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1" t="s">
        <v>164</v>
      </c>
      <c r="AT126" s="241" t="s">
        <v>160</v>
      </c>
      <c r="AU126" s="241" t="s">
        <v>83</v>
      </c>
      <c r="AY126" s="19" t="s">
        <v>157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81</v>
      </c>
      <c r="BK126" s="242">
        <f>ROUND(I126*H126,2)</f>
        <v>0</v>
      </c>
      <c r="BL126" s="19" t="s">
        <v>164</v>
      </c>
      <c r="BM126" s="241" t="s">
        <v>2073</v>
      </c>
    </row>
    <row r="127" s="12" customFormat="1" ht="22.8" customHeight="1">
      <c r="A127" s="12"/>
      <c r="B127" s="213"/>
      <c r="C127" s="214"/>
      <c r="D127" s="215" t="s">
        <v>73</v>
      </c>
      <c r="E127" s="227" t="s">
        <v>187</v>
      </c>
      <c r="F127" s="227" t="s">
        <v>2074</v>
      </c>
      <c r="G127" s="214"/>
      <c r="H127" s="214"/>
      <c r="I127" s="217"/>
      <c r="J127" s="228">
        <f>BK127</f>
        <v>0</v>
      </c>
      <c r="K127" s="214"/>
      <c r="L127" s="219"/>
      <c r="M127" s="220"/>
      <c r="N127" s="221"/>
      <c r="O127" s="221"/>
      <c r="P127" s="222">
        <f>SUM(P128:P147)</f>
        <v>0</v>
      </c>
      <c r="Q127" s="221"/>
      <c r="R127" s="222">
        <f>SUM(R128:R147)</f>
        <v>21.53856</v>
      </c>
      <c r="S127" s="221"/>
      <c r="T127" s="223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81</v>
      </c>
      <c r="AT127" s="225" t="s">
        <v>73</v>
      </c>
      <c r="AU127" s="225" t="s">
        <v>81</v>
      </c>
      <c r="AY127" s="224" t="s">
        <v>157</v>
      </c>
      <c r="BK127" s="226">
        <f>SUM(BK128:BK147)</f>
        <v>0</v>
      </c>
    </row>
    <row r="128" s="2" customFormat="1" ht="21.75" customHeight="1">
      <c r="A128" s="40"/>
      <c r="B128" s="41"/>
      <c r="C128" s="229" t="s">
        <v>246</v>
      </c>
      <c r="D128" s="229" t="s">
        <v>160</v>
      </c>
      <c r="E128" s="230" t="s">
        <v>2075</v>
      </c>
      <c r="F128" s="231" t="s">
        <v>2076</v>
      </c>
      <c r="G128" s="232" t="s">
        <v>174</v>
      </c>
      <c r="H128" s="233">
        <v>90.087999999999994</v>
      </c>
      <c r="I128" s="234"/>
      <c r="J128" s="235">
        <f>ROUND(I128*H128,2)</f>
        <v>0</v>
      </c>
      <c r="K128" s="236"/>
      <c r="L128" s="46"/>
      <c r="M128" s="237" t="s">
        <v>19</v>
      </c>
      <c r="N128" s="238" t="s">
        <v>45</v>
      </c>
      <c r="O128" s="86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1" t="s">
        <v>164</v>
      </c>
      <c r="AT128" s="241" t="s">
        <v>160</v>
      </c>
      <c r="AU128" s="241" t="s">
        <v>83</v>
      </c>
      <c r="AY128" s="19" t="s">
        <v>157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81</v>
      </c>
      <c r="BK128" s="242">
        <f>ROUND(I128*H128,2)</f>
        <v>0</v>
      </c>
      <c r="BL128" s="19" t="s">
        <v>164</v>
      </c>
      <c r="BM128" s="241" t="s">
        <v>2077</v>
      </c>
    </row>
    <row r="129" s="2" customFormat="1" ht="33" customHeight="1">
      <c r="A129" s="40"/>
      <c r="B129" s="41"/>
      <c r="C129" s="229" t="s">
        <v>250</v>
      </c>
      <c r="D129" s="229" t="s">
        <v>160</v>
      </c>
      <c r="E129" s="230" t="s">
        <v>2078</v>
      </c>
      <c r="F129" s="231" t="s">
        <v>2079</v>
      </c>
      <c r="G129" s="232" t="s">
        <v>174</v>
      </c>
      <c r="H129" s="233">
        <v>126.38</v>
      </c>
      <c r="I129" s="234"/>
      <c r="J129" s="235">
        <f>ROUND(I129*H129,2)</f>
        <v>0</v>
      </c>
      <c r="K129" s="236"/>
      <c r="L129" s="46"/>
      <c r="M129" s="237" t="s">
        <v>19</v>
      </c>
      <c r="N129" s="238" t="s">
        <v>45</v>
      </c>
      <c r="O129" s="86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1" t="s">
        <v>164</v>
      </c>
      <c r="AT129" s="241" t="s">
        <v>160</v>
      </c>
      <c r="AU129" s="241" t="s">
        <v>83</v>
      </c>
      <c r="AY129" s="19" t="s">
        <v>157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9" t="s">
        <v>81</v>
      </c>
      <c r="BK129" s="242">
        <f>ROUND(I129*H129,2)</f>
        <v>0</v>
      </c>
      <c r="BL129" s="19" t="s">
        <v>164</v>
      </c>
      <c r="BM129" s="241" t="s">
        <v>2080</v>
      </c>
    </row>
    <row r="130" s="13" customFormat="1">
      <c r="A130" s="13"/>
      <c r="B130" s="247"/>
      <c r="C130" s="248"/>
      <c r="D130" s="243" t="s">
        <v>176</v>
      </c>
      <c r="E130" s="249" t="s">
        <v>19</v>
      </c>
      <c r="F130" s="250" t="s">
        <v>2081</v>
      </c>
      <c r="G130" s="248"/>
      <c r="H130" s="251">
        <v>35.5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176</v>
      </c>
      <c r="AU130" s="257" t="s">
        <v>83</v>
      </c>
      <c r="AV130" s="13" t="s">
        <v>83</v>
      </c>
      <c r="AW130" s="13" t="s">
        <v>35</v>
      </c>
      <c r="AX130" s="13" t="s">
        <v>74</v>
      </c>
      <c r="AY130" s="257" t="s">
        <v>157</v>
      </c>
    </row>
    <row r="131" s="13" customFormat="1">
      <c r="A131" s="13"/>
      <c r="B131" s="247"/>
      <c r="C131" s="248"/>
      <c r="D131" s="243" t="s">
        <v>176</v>
      </c>
      <c r="E131" s="249" t="s">
        <v>19</v>
      </c>
      <c r="F131" s="250" t="s">
        <v>2082</v>
      </c>
      <c r="G131" s="248"/>
      <c r="H131" s="251">
        <v>90.879999999999995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176</v>
      </c>
      <c r="AU131" s="257" t="s">
        <v>83</v>
      </c>
      <c r="AV131" s="13" t="s">
        <v>83</v>
      </c>
      <c r="AW131" s="13" t="s">
        <v>35</v>
      </c>
      <c r="AX131" s="13" t="s">
        <v>74</v>
      </c>
      <c r="AY131" s="257" t="s">
        <v>157</v>
      </c>
    </row>
    <row r="132" s="14" customFormat="1">
      <c r="A132" s="14"/>
      <c r="B132" s="258"/>
      <c r="C132" s="259"/>
      <c r="D132" s="243" t="s">
        <v>176</v>
      </c>
      <c r="E132" s="260" t="s">
        <v>19</v>
      </c>
      <c r="F132" s="261" t="s">
        <v>183</v>
      </c>
      <c r="G132" s="259"/>
      <c r="H132" s="262">
        <v>126.38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8" t="s">
        <v>176</v>
      </c>
      <c r="AU132" s="268" t="s">
        <v>83</v>
      </c>
      <c r="AV132" s="14" t="s">
        <v>164</v>
      </c>
      <c r="AW132" s="14" t="s">
        <v>35</v>
      </c>
      <c r="AX132" s="14" t="s">
        <v>81</v>
      </c>
      <c r="AY132" s="268" t="s">
        <v>157</v>
      </c>
    </row>
    <row r="133" s="2" customFormat="1" ht="21.75" customHeight="1">
      <c r="A133" s="40"/>
      <c r="B133" s="41"/>
      <c r="C133" s="229" t="s">
        <v>256</v>
      </c>
      <c r="D133" s="229" t="s">
        <v>160</v>
      </c>
      <c r="E133" s="230" t="s">
        <v>2083</v>
      </c>
      <c r="F133" s="231" t="s">
        <v>2084</v>
      </c>
      <c r="G133" s="232" t="s">
        <v>174</v>
      </c>
      <c r="H133" s="233">
        <v>126.38</v>
      </c>
      <c r="I133" s="234"/>
      <c r="J133" s="235">
        <f>ROUND(I133*H133,2)</f>
        <v>0</v>
      </c>
      <c r="K133" s="236"/>
      <c r="L133" s="46"/>
      <c r="M133" s="237" t="s">
        <v>19</v>
      </c>
      <c r="N133" s="238" t="s">
        <v>45</v>
      </c>
      <c r="O133" s="86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164</v>
      </c>
      <c r="AT133" s="241" t="s">
        <v>160</v>
      </c>
      <c r="AU133" s="241" t="s">
        <v>83</v>
      </c>
      <c r="AY133" s="19" t="s">
        <v>157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9" t="s">
        <v>81</v>
      </c>
      <c r="BK133" s="242">
        <f>ROUND(I133*H133,2)</f>
        <v>0</v>
      </c>
      <c r="BL133" s="19" t="s">
        <v>164</v>
      </c>
      <c r="BM133" s="241" t="s">
        <v>2085</v>
      </c>
    </row>
    <row r="134" s="2" customFormat="1" ht="55.5" customHeight="1">
      <c r="A134" s="40"/>
      <c r="B134" s="41"/>
      <c r="C134" s="229" t="s">
        <v>262</v>
      </c>
      <c r="D134" s="229" t="s">
        <v>160</v>
      </c>
      <c r="E134" s="230" t="s">
        <v>2086</v>
      </c>
      <c r="F134" s="231" t="s">
        <v>2087</v>
      </c>
      <c r="G134" s="232" t="s">
        <v>174</v>
      </c>
      <c r="H134" s="233">
        <v>90.879999999999995</v>
      </c>
      <c r="I134" s="234"/>
      <c r="J134" s="235">
        <f>ROUND(I134*H134,2)</f>
        <v>0</v>
      </c>
      <c r="K134" s="236"/>
      <c r="L134" s="46"/>
      <c r="M134" s="237" t="s">
        <v>19</v>
      </c>
      <c r="N134" s="238" t="s">
        <v>45</v>
      </c>
      <c r="O134" s="86"/>
      <c r="P134" s="239">
        <f>O134*H134</f>
        <v>0</v>
      </c>
      <c r="Q134" s="239">
        <v>0.11160000000000001</v>
      </c>
      <c r="R134" s="239">
        <f>Q134*H134</f>
        <v>10.142208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164</v>
      </c>
      <c r="AT134" s="241" t="s">
        <v>160</v>
      </c>
      <c r="AU134" s="241" t="s">
        <v>83</v>
      </c>
      <c r="AY134" s="19" t="s">
        <v>157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81</v>
      </c>
      <c r="BK134" s="242">
        <f>ROUND(I134*H134,2)</f>
        <v>0</v>
      </c>
      <c r="BL134" s="19" t="s">
        <v>164</v>
      </c>
      <c r="BM134" s="241" t="s">
        <v>2088</v>
      </c>
    </row>
    <row r="135" s="13" customFormat="1">
      <c r="A135" s="13"/>
      <c r="B135" s="247"/>
      <c r="C135" s="248"/>
      <c r="D135" s="243" t="s">
        <v>176</v>
      </c>
      <c r="E135" s="249" t="s">
        <v>19</v>
      </c>
      <c r="F135" s="250" t="s">
        <v>2089</v>
      </c>
      <c r="G135" s="248"/>
      <c r="H135" s="251">
        <v>46.899999999999999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176</v>
      </c>
      <c r="AU135" s="257" t="s">
        <v>83</v>
      </c>
      <c r="AV135" s="13" t="s">
        <v>83</v>
      </c>
      <c r="AW135" s="13" t="s">
        <v>35</v>
      </c>
      <c r="AX135" s="13" t="s">
        <v>74</v>
      </c>
      <c r="AY135" s="257" t="s">
        <v>157</v>
      </c>
    </row>
    <row r="136" s="13" customFormat="1">
      <c r="A136" s="13"/>
      <c r="B136" s="247"/>
      <c r="C136" s="248"/>
      <c r="D136" s="243" t="s">
        <v>176</v>
      </c>
      <c r="E136" s="249" t="s">
        <v>19</v>
      </c>
      <c r="F136" s="250" t="s">
        <v>2090</v>
      </c>
      <c r="G136" s="248"/>
      <c r="H136" s="251">
        <v>11.279999999999999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176</v>
      </c>
      <c r="AU136" s="257" t="s">
        <v>83</v>
      </c>
      <c r="AV136" s="13" t="s">
        <v>83</v>
      </c>
      <c r="AW136" s="13" t="s">
        <v>35</v>
      </c>
      <c r="AX136" s="13" t="s">
        <v>74</v>
      </c>
      <c r="AY136" s="257" t="s">
        <v>157</v>
      </c>
    </row>
    <row r="137" s="13" customFormat="1">
      <c r="A137" s="13"/>
      <c r="B137" s="247"/>
      <c r="C137" s="248"/>
      <c r="D137" s="243" t="s">
        <v>176</v>
      </c>
      <c r="E137" s="249" t="s">
        <v>19</v>
      </c>
      <c r="F137" s="250" t="s">
        <v>2091</v>
      </c>
      <c r="G137" s="248"/>
      <c r="H137" s="251">
        <v>6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176</v>
      </c>
      <c r="AU137" s="257" t="s">
        <v>83</v>
      </c>
      <c r="AV137" s="13" t="s">
        <v>83</v>
      </c>
      <c r="AW137" s="13" t="s">
        <v>35</v>
      </c>
      <c r="AX137" s="13" t="s">
        <v>74</v>
      </c>
      <c r="AY137" s="257" t="s">
        <v>157</v>
      </c>
    </row>
    <row r="138" s="13" customFormat="1">
      <c r="A138" s="13"/>
      <c r="B138" s="247"/>
      <c r="C138" s="248"/>
      <c r="D138" s="243" t="s">
        <v>176</v>
      </c>
      <c r="E138" s="249" t="s">
        <v>19</v>
      </c>
      <c r="F138" s="250" t="s">
        <v>2092</v>
      </c>
      <c r="G138" s="248"/>
      <c r="H138" s="251">
        <v>7.7999999999999998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176</v>
      </c>
      <c r="AU138" s="257" t="s">
        <v>83</v>
      </c>
      <c r="AV138" s="13" t="s">
        <v>83</v>
      </c>
      <c r="AW138" s="13" t="s">
        <v>35</v>
      </c>
      <c r="AX138" s="13" t="s">
        <v>74</v>
      </c>
      <c r="AY138" s="257" t="s">
        <v>157</v>
      </c>
    </row>
    <row r="139" s="13" customFormat="1">
      <c r="A139" s="13"/>
      <c r="B139" s="247"/>
      <c r="C139" s="248"/>
      <c r="D139" s="243" t="s">
        <v>176</v>
      </c>
      <c r="E139" s="249" t="s">
        <v>19</v>
      </c>
      <c r="F139" s="250" t="s">
        <v>2093</v>
      </c>
      <c r="G139" s="248"/>
      <c r="H139" s="251">
        <v>8.4000000000000004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176</v>
      </c>
      <c r="AU139" s="257" t="s">
        <v>83</v>
      </c>
      <c r="AV139" s="13" t="s">
        <v>83</v>
      </c>
      <c r="AW139" s="13" t="s">
        <v>35</v>
      </c>
      <c r="AX139" s="13" t="s">
        <v>74</v>
      </c>
      <c r="AY139" s="257" t="s">
        <v>157</v>
      </c>
    </row>
    <row r="140" s="13" customFormat="1">
      <c r="A140" s="13"/>
      <c r="B140" s="247"/>
      <c r="C140" s="248"/>
      <c r="D140" s="243" t="s">
        <v>176</v>
      </c>
      <c r="E140" s="249" t="s">
        <v>19</v>
      </c>
      <c r="F140" s="250" t="s">
        <v>2094</v>
      </c>
      <c r="G140" s="248"/>
      <c r="H140" s="251">
        <v>10.5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176</v>
      </c>
      <c r="AU140" s="257" t="s">
        <v>83</v>
      </c>
      <c r="AV140" s="13" t="s">
        <v>83</v>
      </c>
      <c r="AW140" s="13" t="s">
        <v>35</v>
      </c>
      <c r="AX140" s="13" t="s">
        <v>74</v>
      </c>
      <c r="AY140" s="257" t="s">
        <v>157</v>
      </c>
    </row>
    <row r="141" s="14" customFormat="1">
      <c r="A141" s="14"/>
      <c r="B141" s="258"/>
      <c r="C141" s="259"/>
      <c r="D141" s="243" t="s">
        <v>176</v>
      </c>
      <c r="E141" s="260" t="s">
        <v>19</v>
      </c>
      <c r="F141" s="261" t="s">
        <v>183</v>
      </c>
      <c r="G141" s="259"/>
      <c r="H141" s="262">
        <v>90.88000000000001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8" t="s">
        <v>176</v>
      </c>
      <c r="AU141" s="268" t="s">
        <v>83</v>
      </c>
      <c r="AV141" s="14" t="s">
        <v>164</v>
      </c>
      <c r="AW141" s="14" t="s">
        <v>35</v>
      </c>
      <c r="AX141" s="14" t="s">
        <v>81</v>
      </c>
      <c r="AY141" s="268" t="s">
        <v>157</v>
      </c>
    </row>
    <row r="142" s="2" customFormat="1" ht="21.75" customHeight="1">
      <c r="A142" s="40"/>
      <c r="B142" s="41"/>
      <c r="C142" s="280" t="s">
        <v>7</v>
      </c>
      <c r="D142" s="280" t="s">
        <v>251</v>
      </c>
      <c r="E142" s="281" t="s">
        <v>2095</v>
      </c>
      <c r="F142" s="282" t="s">
        <v>2096</v>
      </c>
      <c r="G142" s="283" t="s">
        <v>174</v>
      </c>
      <c r="H142" s="284">
        <v>99.968000000000004</v>
      </c>
      <c r="I142" s="285"/>
      <c r="J142" s="286">
        <f>ROUND(I142*H142,2)</f>
        <v>0</v>
      </c>
      <c r="K142" s="287"/>
      <c r="L142" s="288"/>
      <c r="M142" s="289" t="s">
        <v>19</v>
      </c>
      <c r="N142" s="290" t="s">
        <v>45</v>
      </c>
      <c r="O142" s="86"/>
      <c r="P142" s="239">
        <f>O142*H142</f>
        <v>0</v>
      </c>
      <c r="Q142" s="239">
        <v>0.114</v>
      </c>
      <c r="R142" s="239">
        <f>Q142*H142</f>
        <v>11.396352</v>
      </c>
      <c r="S142" s="239">
        <v>0</v>
      </c>
      <c r="T142" s="24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1" t="s">
        <v>208</v>
      </c>
      <c r="AT142" s="241" t="s">
        <v>251</v>
      </c>
      <c r="AU142" s="241" t="s">
        <v>83</v>
      </c>
      <c r="AY142" s="19" t="s">
        <v>157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81</v>
      </c>
      <c r="BK142" s="242">
        <f>ROUND(I142*H142,2)</f>
        <v>0</v>
      </c>
      <c r="BL142" s="19" t="s">
        <v>164</v>
      </c>
      <c r="BM142" s="241" t="s">
        <v>2097</v>
      </c>
    </row>
    <row r="143" s="13" customFormat="1">
      <c r="A143" s="13"/>
      <c r="B143" s="247"/>
      <c r="C143" s="248"/>
      <c r="D143" s="243" t="s">
        <v>176</v>
      </c>
      <c r="E143" s="248"/>
      <c r="F143" s="250" t="s">
        <v>2098</v>
      </c>
      <c r="G143" s="248"/>
      <c r="H143" s="251">
        <v>99.968000000000004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176</v>
      </c>
      <c r="AU143" s="257" t="s">
        <v>83</v>
      </c>
      <c r="AV143" s="13" t="s">
        <v>83</v>
      </c>
      <c r="AW143" s="13" t="s">
        <v>4</v>
      </c>
      <c r="AX143" s="13" t="s">
        <v>81</v>
      </c>
      <c r="AY143" s="257" t="s">
        <v>157</v>
      </c>
    </row>
    <row r="144" s="2" customFormat="1" ht="21.75" customHeight="1">
      <c r="A144" s="40"/>
      <c r="B144" s="41"/>
      <c r="C144" s="229" t="s">
        <v>269</v>
      </c>
      <c r="D144" s="229" t="s">
        <v>160</v>
      </c>
      <c r="E144" s="230" t="s">
        <v>2099</v>
      </c>
      <c r="F144" s="231" t="s">
        <v>2100</v>
      </c>
      <c r="G144" s="232" t="s">
        <v>204</v>
      </c>
      <c r="H144" s="233">
        <v>50.200000000000003</v>
      </c>
      <c r="I144" s="234"/>
      <c r="J144" s="235">
        <f>ROUND(I144*H144,2)</f>
        <v>0</v>
      </c>
      <c r="K144" s="236"/>
      <c r="L144" s="46"/>
      <c r="M144" s="237" t="s">
        <v>19</v>
      </c>
      <c r="N144" s="238" t="s">
        <v>45</v>
      </c>
      <c r="O144" s="86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1" t="s">
        <v>164</v>
      </c>
      <c r="AT144" s="241" t="s">
        <v>160</v>
      </c>
      <c r="AU144" s="241" t="s">
        <v>83</v>
      </c>
      <c r="AY144" s="19" t="s">
        <v>157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81</v>
      </c>
      <c r="BK144" s="242">
        <f>ROUND(I144*H144,2)</f>
        <v>0</v>
      </c>
      <c r="BL144" s="19" t="s">
        <v>164</v>
      </c>
      <c r="BM144" s="241" t="s">
        <v>2101</v>
      </c>
    </row>
    <row r="145" s="13" customFormat="1">
      <c r="A145" s="13"/>
      <c r="B145" s="247"/>
      <c r="C145" s="248"/>
      <c r="D145" s="243" t="s">
        <v>176</v>
      </c>
      <c r="E145" s="249" t="s">
        <v>19</v>
      </c>
      <c r="F145" s="250" t="s">
        <v>2102</v>
      </c>
      <c r="G145" s="248"/>
      <c r="H145" s="251">
        <v>50.200000000000003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176</v>
      </c>
      <c r="AU145" s="257" t="s">
        <v>83</v>
      </c>
      <c r="AV145" s="13" t="s">
        <v>83</v>
      </c>
      <c r="AW145" s="13" t="s">
        <v>35</v>
      </c>
      <c r="AX145" s="13" t="s">
        <v>81</v>
      </c>
      <c r="AY145" s="257" t="s">
        <v>157</v>
      </c>
    </row>
    <row r="146" s="2" customFormat="1" ht="16.5" customHeight="1">
      <c r="A146" s="40"/>
      <c r="B146" s="41"/>
      <c r="C146" s="280" t="s">
        <v>273</v>
      </c>
      <c r="D146" s="280" t="s">
        <v>251</v>
      </c>
      <c r="E146" s="281" t="s">
        <v>2103</v>
      </c>
      <c r="F146" s="282" t="s">
        <v>2104</v>
      </c>
      <c r="G146" s="283" t="s">
        <v>204</v>
      </c>
      <c r="H146" s="284">
        <v>51</v>
      </c>
      <c r="I146" s="285"/>
      <c r="J146" s="286">
        <f>ROUND(I146*H146,2)</f>
        <v>0</v>
      </c>
      <c r="K146" s="287"/>
      <c r="L146" s="288"/>
      <c r="M146" s="289" t="s">
        <v>19</v>
      </c>
      <c r="N146" s="290" t="s">
        <v>45</v>
      </c>
      <c r="O146" s="86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208</v>
      </c>
      <c r="AT146" s="241" t="s">
        <v>251</v>
      </c>
      <c r="AU146" s="241" t="s">
        <v>83</v>
      </c>
      <c r="AY146" s="19" t="s">
        <v>157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81</v>
      </c>
      <c r="BK146" s="242">
        <f>ROUND(I146*H146,2)</f>
        <v>0</v>
      </c>
      <c r="BL146" s="19" t="s">
        <v>164</v>
      </c>
      <c r="BM146" s="241" t="s">
        <v>2105</v>
      </c>
    </row>
    <row r="147" s="13" customFormat="1">
      <c r="A147" s="13"/>
      <c r="B147" s="247"/>
      <c r="C147" s="248"/>
      <c r="D147" s="243" t="s">
        <v>176</v>
      </c>
      <c r="E147" s="248"/>
      <c r="F147" s="250" t="s">
        <v>2106</v>
      </c>
      <c r="G147" s="248"/>
      <c r="H147" s="251">
        <v>51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176</v>
      </c>
      <c r="AU147" s="257" t="s">
        <v>83</v>
      </c>
      <c r="AV147" s="13" t="s">
        <v>83</v>
      </c>
      <c r="AW147" s="13" t="s">
        <v>4</v>
      </c>
      <c r="AX147" s="13" t="s">
        <v>81</v>
      </c>
      <c r="AY147" s="257" t="s">
        <v>157</v>
      </c>
    </row>
    <row r="148" s="12" customFormat="1" ht="22.8" customHeight="1">
      <c r="A148" s="12"/>
      <c r="B148" s="213"/>
      <c r="C148" s="214"/>
      <c r="D148" s="215" t="s">
        <v>73</v>
      </c>
      <c r="E148" s="227" t="s">
        <v>185</v>
      </c>
      <c r="F148" s="227" t="s">
        <v>186</v>
      </c>
      <c r="G148" s="214"/>
      <c r="H148" s="214"/>
      <c r="I148" s="217"/>
      <c r="J148" s="228">
        <f>BK148</f>
        <v>0</v>
      </c>
      <c r="K148" s="214"/>
      <c r="L148" s="219"/>
      <c r="M148" s="220"/>
      <c r="N148" s="221"/>
      <c r="O148" s="221"/>
      <c r="P148" s="222">
        <f>SUM(P149:P152)</f>
        <v>0</v>
      </c>
      <c r="Q148" s="221"/>
      <c r="R148" s="222">
        <f>SUM(R149:R152)</f>
        <v>2.6098800000000004</v>
      </c>
      <c r="S148" s="221"/>
      <c r="T148" s="223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4" t="s">
        <v>81</v>
      </c>
      <c r="AT148" s="225" t="s">
        <v>73</v>
      </c>
      <c r="AU148" s="225" t="s">
        <v>81</v>
      </c>
      <c r="AY148" s="224" t="s">
        <v>157</v>
      </c>
      <c r="BK148" s="226">
        <f>SUM(BK149:BK152)</f>
        <v>0</v>
      </c>
    </row>
    <row r="149" s="2" customFormat="1" ht="33" customHeight="1">
      <c r="A149" s="40"/>
      <c r="B149" s="41"/>
      <c r="C149" s="229" t="s">
        <v>278</v>
      </c>
      <c r="D149" s="229" t="s">
        <v>160</v>
      </c>
      <c r="E149" s="230" t="s">
        <v>1855</v>
      </c>
      <c r="F149" s="231" t="s">
        <v>1856</v>
      </c>
      <c r="G149" s="232" t="s">
        <v>174</v>
      </c>
      <c r="H149" s="233">
        <v>4.2000000000000002</v>
      </c>
      <c r="I149" s="234"/>
      <c r="J149" s="235">
        <f>ROUND(I149*H149,2)</f>
        <v>0</v>
      </c>
      <c r="K149" s="236"/>
      <c r="L149" s="46"/>
      <c r="M149" s="237" t="s">
        <v>19</v>
      </c>
      <c r="N149" s="238" t="s">
        <v>45</v>
      </c>
      <c r="O149" s="86"/>
      <c r="P149" s="239">
        <f>O149*H149</f>
        <v>0</v>
      </c>
      <c r="Q149" s="239">
        <v>0.22814000000000001</v>
      </c>
      <c r="R149" s="239">
        <f>Q149*H149</f>
        <v>0.95818800000000004</v>
      </c>
      <c r="S149" s="239">
        <v>0</v>
      </c>
      <c r="T149" s="24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1" t="s">
        <v>164</v>
      </c>
      <c r="AT149" s="241" t="s">
        <v>160</v>
      </c>
      <c r="AU149" s="241" t="s">
        <v>83</v>
      </c>
      <c r="AY149" s="19" t="s">
        <v>157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9" t="s">
        <v>81</v>
      </c>
      <c r="BK149" s="242">
        <f>ROUND(I149*H149,2)</f>
        <v>0</v>
      </c>
      <c r="BL149" s="19" t="s">
        <v>164</v>
      </c>
      <c r="BM149" s="241" t="s">
        <v>2107</v>
      </c>
    </row>
    <row r="150" s="13" customFormat="1">
      <c r="A150" s="13"/>
      <c r="B150" s="247"/>
      <c r="C150" s="248"/>
      <c r="D150" s="243" t="s">
        <v>176</v>
      </c>
      <c r="E150" s="249" t="s">
        <v>19</v>
      </c>
      <c r="F150" s="250" t="s">
        <v>2108</v>
      </c>
      <c r="G150" s="248"/>
      <c r="H150" s="251">
        <v>4.2000000000000002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176</v>
      </c>
      <c r="AU150" s="257" t="s">
        <v>83</v>
      </c>
      <c r="AV150" s="13" t="s">
        <v>83</v>
      </c>
      <c r="AW150" s="13" t="s">
        <v>35</v>
      </c>
      <c r="AX150" s="13" t="s">
        <v>81</v>
      </c>
      <c r="AY150" s="257" t="s">
        <v>157</v>
      </c>
    </row>
    <row r="151" s="2" customFormat="1" ht="33" customHeight="1">
      <c r="A151" s="40"/>
      <c r="B151" s="41"/>
      <c r="C151" s="229" t="s">
        <v>282</v>
      </c>
      <c r="D151" s="229" t="s">
        <v>160</v>
      </c>
      <c r="E151" s="230" t="s">
        <v>1859</v>
      </c>
      <c r="F151" s="231" t="s">
        <v>1860</v>
      </c>
      <c r="G151" s="232" t="s">
        <v>204</v>
      </c>
      <c r="H151" s="233">
        <v>8.4000000000000004</v>
      </c>
      <c r="I151" s="234"/>
      <c r="J151" s="235">
        <f>ROUND(I151*H151,2)</f>
        <v>0</v>
      </c>
      <c r="K151" s="236"/>
      <c r="L151" s="46"/>
      <c r="M151" s="237" t="s">
        <v>19</v>
      </c>
      <c r="N151" s="238" t="s">
        <v>45</v>
      </c>
      <c r="O151" s="86"/>
      <c r="P151" s="239">
        <f>O151*H151</f>
        <v>0</v>
      </c>
      <c r="Q151" s="239">
        <v>0.19663</v>
      </c>
      <c r="R151" s="239">
        <f>Q151*H151</f>
        <v>1.6516920000000002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164</v>
      </c>
      <c r="AT151" s="241" t="s">
        <v>160</v>
      </c>
      <c r="AU151" s="241" t="s">
        <v>83</v>
      </c>
      <c r="AY151" s="19" t="s">
        <v>157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81</v>
      </c>
      <c r="BK151" s="242">
        <f>ROUND(I151*H151,2)</f>
        <v>0</v>
      </c>
      <c r="BL151" s="19" t="s">
        <v>164</v>
      </c>
      <c r="BM151" s="241" t="s">
        <v>2109</v>
      </c>
    </row>
    <row r="152" s="13" customFormat="1">
      <c r="A152" s="13"/>
      <c r="B152" s="247"/>
      <c r="C152" s="248"/>
      <c r="D152" s="243" t="s">
        <v>176</v>
      </c>
      <c r="E152" s="249" t="s">
        <v>19</v>
      </c>
      <c r="F152" s="250" t="s">
        <v>2110</v>
      </c>
      <c r="G152" s="248"/>
      <c r="H152" s="251">
        <v>8.4000000000000004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176</v>
      </c>
      <c r="AU152" s="257" t="s">
        <v>83</v>
      </c>
      <c r="AV152" s="13" t="s">
        <v>83</v>
      </c>
      <c r="AW152" s="13" t="s">
        <v>35</v>
      </c>
      <c r="AX152" s="13" t="s">
        <v>81</v>
      </c>
      <c r="AY152" s="257" t="s">
        <v>157</v>
      </c>
    </row>
    <row r="153" s="12" customFormat="1" ht="22.8" customHeight="1">
      <c r="A153" s="12"/>
      <c r="B153" s="213"/>
      <c r="C153" s="214"/>
      <c r="D153" s="215" t="s">
        <v>73</v>
      </c>
      <c r="E153" s="227" t="s">
        <v>208</v>
      </c>
      <c r="F153" s="227" t="s">
        <v>234</v>
      </c>
      <c r="G153" s="214"/>
      <c r="H153" s="214"/>
      <c r="I153" s="217"/>
      <c r="J153" s="228">
        <f>BK153</f>
        <v>0</v>
      </c>
      <c r="K153" s="214"/>
      <c r="L153" s="219"/>
      <c r="M153" s="220"/>
      <c r="N153" s="221"/>
      <c r="O153" s="221"/>
      <c r="P153" s="222">
        <f>SUM(P154:P157)</f>
        <v>0</v>
      </c>
      <c r="Q153" s="221"/>
      <c r="R153" s="222">
        <f>SUM(R154:R157)</f>
        <v>0</v>
      </c>
      <c r="S153" s="221"/>
      <c r="T153" s="22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4" t="s">
        <v>81</v>
      </c>
      <c r="AT153" s="225" t="s">
        <v>73</v>
      </c>
      <c r="AU153" s="225" t="s">
        <v>81</v>
      </c>
      <c r="AY153" s="224" t="s">
        <v>157</v>
      </c>
      <c r="BK153" s="226">
        <f>SUM(BK154:BK157)</f>
        <v>0</v>
      </c>
    </row>
    <row r="154" s="2" customFormat="1" ht="44.25" customHeight="1">
      <c r="A154" s="40"/>
      <c r="B154" s="41"/>
      <c r="C154" s="229" t="s">
        <v>286</v>
      </c>
      <c r="D154" s="229" t="s">
        <v>160</v>
      </c>
      <c r="E154" s="230" t="s">
        <v>2111</v>
      </c>
      <c r="F154" s="231" t="s">
        <v>2112</v>
      </c>
      <c r="G154" s="232" t="s">
        <v>204</v>
      </c>
      <c r="H154" s="233">
        <v>40</v>
      </c>
      <c r="I154" s="234"/>
      <c r="J154" s="235">
        <f>ROUND(I154*H154,2)</f>
        <v>0</v>
      </c>
      <c r="K154" s="236"/>
      <c r="L154" s="46"/>
      <c r="M154" s="237" t="s">
        <v>19</v>
      </c>
      <c r="N154" s="238" t="s">
        <v>45</v>
      </c>
      <c r="O154" s="86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1" t="s">
        <v>164</v>
      </c>
      <c r="AT154" s="241" t="s">
        <v>160</v>
      </c>
      <c r="AU154" s="241" t="s">
        <v>83</v>
      </c>
      <c r="AY154" s="19" t="s">
        <v>157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81</v>
      </c>
      <c r="BK154" s="242">
        <f>ROUND(I154*H154,2)</f>
        <v>0</v>
      </c>
      <c r="BL154" s="19" t="s">
        <v>164</v>
      </c>
      <c r="BM154" s="241" t="s">
        <v>2113</v>
      </c>
    </row>
    <row r="155" s="2" customFormat="1" ht="33" customHeight="1">
      <c r="A155" s="40"/>
      <c r="B155" s="41"/>
      <c r="C155" s="229" t="s">
        <v>290</v>
      </c>
      <c r="D155" s="229" t="s">
        <v>160</v>
      </c>
      <c r="E155" s="230" t="s">
        <v>2114</v>
      </c>
      <c r="F155" s="231" t="s">
        <v>2115</v>
      </c>
      <c r="G155" s="232" t="s">
        <v>204</v>
      </c>
      <c r="H155" s="233">
        <v>30</v>
      </c>
      <c r="I155" s="234"/>
      <c r="J155" s="235">
        <f>ROUND(I155*H155,2)</f>
        <v>0</v>
      </c>
      <c r="K155" s="236"/>
      <c r="L155" s="46"/>
      <c r="M155" s="237" t="s">
        <v>19</v>
      </c>
      <c r="N155" s="238" t="s">
        <v>45</v>
      </c>
      <c r="O155" s="86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1" t="s">
        <v>164</v>
      </c>
      <c r="AT155" s="241" t="s">
        <v>160</v>
      </c>
      <c r="AU155" s="241" t="s">
        <v>83</v>
      </c>
      <c r="AY155" s="19" t="s">
        <v>157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81</v>
      </c>
      <c r="BK155" s="242">
        <f>ROUND(I155*H155,2)</f>
        <v>0</v>
      </c>
      <c r="BL155" s="19" t="s">
        <v>164</v>
      </c>
      <c r="BM155" s="241" t="s">
        <v>2116</v>
      </c>
    </row>
    <row r="156" s="13" customFormat="1">
      <c r="A156" s="13"/>
      <c r="B156" s="247"/>
      <c r="C156" s="248"/>
      <c r="D156" s="243" t="s">
        <v>176</v>
      </c>
      <c r="E156" s="249" t="s">
        <v>19</v>
      </c>
      <c r="F156" s="250" t="s">
        <v>2117</v>
      </c>
      <c r="G156" s="248"/>
      <c r="H156" s="251">
        <v>30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176</v>
      </c>
      <c r="AU156" s="257" t="s">
        <v>83</v>
      </c>
      <c r="AV156" s="13" t="s">
        <v>83</v>
      </c>
      <c r="AW156" s="13" t="s">
        <v>35</v>
      </c>
      <c r="AX156" s="13" t="s">
        <v>74</v>
      </c>
      <c r="AY156" s="257" t="s">
        <v>157</v>
      </c>
    </row>
    <row r="157" s="14" customFormat="1">
      <c r="A157" s="14"/>
      <c r="B157" s="258"/>
      <c r="C157" s="259"/>
      <c r="D157" s="243" t="s">
        <v>176</v>
      </c>
      <c r="E157" s="260" t="s">
        <v>19</v>
      </c>
      <c r="F157" s="261" t="s">
        <v>183</v>
      </c>
      <c r="G157" s="259"/>
      <c r="H157" s="262">
        <v>30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176</v>
      </c>
      <c r="AU157" s="268" t="s">
        <v>83</v>
      </c>
      <c r="AV157" s="14" t="s">
        <v>164</v>
      </c>
      <c r="AW157" s="14" t="s">
        <v>35</v>
      </c>
      <c r="AX157" s="14" t="s">
        <v>81</v>
      </c>
      <c r="AY157" s="268" t="s">
        <v>157</v>
      </c>
    </row>
    <row r="158" s="12" customFormat="1" ht="22.8" customHeight="1">
      <c r="A158" s="12"/>
      <c r="B158" s="213"/>
      <c r="C158" s="214"/>
      <c r="D158" s="215" t="s">
        <v>73</v>
      </c>
      <c r="E158" s="227" t="s">
        <v>212</v>
      </c>
      <c r="F158" s="227" t="s">
        <v>1864</v>
      </c>
      <c r="G158" s="214"/>
      <c r="H158" s="214"/>
      <c r="I158" s="217"/>
      <c r="J158" s="228">
        <f>BK158</f>
        <v>0</v>
      </c>
      <c r="K158" s="214"/>
      <c r="L158" s="219"/>
      <c r="M158" s="220"/>
      <c r="N158" s="221"/>
      <c r="O158" s="221"/>
      <c r="P158" s="222">
        <f>SUM(P159:P171)</f>
        <v>0</v>
      </c>
      <c r="Q158" s="221"/>
      <c r="R158" s="222">
        <f>SUM(R159:R171)</f>
        <v>0</v>
      </c>
      <c r="S158" s="221"/>
      <c r="T158" s="223">
        <f>SUM(T159:T171)</f>
        <v>9.4710400000000003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4" t="s">
        <v>81</v>
      </c>
      <c r="AT158" s="225" t="s">
        <v>73</v>
      </c>
      <c r="AU158" s="225" t="s">
        <v>81</v>
      </c>
      <c r="AY158" s="224" t="s">
        <v>157</v>
      </c>
      <c r="BK158" s="226">
        <f>SUM(BK159:BK171)</f>
        <v>0</v>
      </c>
    </row>
    <row r="159" s="2" customFormat="1" ht="44.25" customHeight="1">
      <c r="A159" s="40"/>
      <c r="B159" s="41"/>
      <c r="C159" s="229" t="s">
        <v>295</v>
      </c>
      <c r="D159" s="229" t="s">
        <v>160</v>
      </c>
      <c r="E159" s="230" t="s">
        <v>2118</v>
      </c>
      <c r="F159" s="231" t="s">
        <v>2119</v>
      </c>
      <c r="G159" s="232" t="s">
        <v>163</v>
      </c>
      <c r="H159" s="233">
        <v>2.3999999999999999</v>
      </c>
      <c r="I159" s="234"/>
      <c r="J159" s="235">
        <f>ROUND(I159*H159,2)</f>
        <v>0</v>
      </c>
      <c r="K159" s="236"/>
      <c r="L159" s="46"/>
      <c r="M159" s="237" t="s">
        <v>19</v>
      </c>
      <c r="N159" s="238" t="s">
        <v>45</v>
      </c>
      <c r="O159" s="86"/>
      <c r="P159" s="239">
        <f>O159*H159</f>
        <v>0</v>
      </c>
      <c r="Q159" s="239">
        <v>0</v>
      </c>
      <c r="R159" s="239">
        <f>Q159*H159</f>
        <v>0</v>
      </c>
      <c r="S159" s="239">
        <v>1.8</v>
      </c>
      <c r="T159" s="240">
        <f>S159*H159</f>
        <v>4.3200000000000003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1" t="s">
        <v>164</v>
      </c>
      <c r="AT159" s="241" t="s">
        <v>160</v>
      </c>
      <c r="AU159" s="241" t="s">
        <v>83</v>
      </c>
      <c r="AY159" s="19" t="s">
        <v>157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81</v>
      </c>
      <c r="BK159" s="242">
        <f>ROUND(I159*H159,2)</f>
        <v>0</v>
      </c>
      <c r="BL159" s="19" t="s">
        <v>164</v>
      </c>
      <c r="BM159" s="241" t="s">
        <v>2120</v>
      </c>
    </row>
    <row r="160" s="13" customFormat="1">
      <c r="A160" s="13"/>
      <c r="B160" s="247"/>
      <c r="C160" s="248"/>
      <c r="D160" s="243" t="s">
        <v>176</v>
      </c>
      <c r="E160" s="249" t="s">
        <v>19</v>
      </c>
      <c r="F160" s="250" t="s">
        <v>2121</v>
      </c>
      <c r="G160" s="248"/>
      <c r="H160" s="251">
        <v>2.3999999999999999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176</v>
      </c>
      <c r="AU160" s="257" t="s">
        <v>83</v>
      </c>
      <c r="AV160" s="13" t="s">
        <v>83</v>
      </c>
      <c r="AW160" s="13" t="s">
        <v>35</v>
      </c>
      <c r="AX160" s="13" t="s">
        <v>81</v>
      </c>
      <c r="AY160" s="257" t="s">
        <v>157</v>
      </c>
    </row>
    <row r="161" s="2" customFormat="1" ht="44.25" customHeight="1">
      <c r="A161" s="40"/>
      <c r="B161" s="41"/>
      <c r="C161" s="229" t="s">
        <v>299</v>
      </c>
      <c r="D161" s="229" t="s">
        <v>160</v>
      </c>
      <c r="E161" s="230" t="s">
        <v>2122</v>
      </c>
      <c r="F161" s="231" t="s">
        <v>2123</v>
      </c>
      <c r="G161" s="232" t="s">
        <v>204</v>
      </c>
      <c r="H161" s="233">
        <v>28</v>
      </c>
      <c r="I161" s="234"/>
      <c r="J161" s="235">
        <f>ROUND(I161*H161,2)</f>
        <v>0</v>
      </c>
      <c r="K161" s="236"/>
      <c r="L161" s="46"/>
      <c r="M161" s="237" t="s">
        <v>19</v>
      </c>
      <c r="N161" s="238" t="s">
        <v>45</v>
      </c>
      <c r="O161" s="86"/>
      <c r="P161" s="239">
        <f>O161*H161</f>
        <v>0</v>
      </c>
      <c r="Q161" s="239">
        <v>0</v>
      </c>
      <c r="R161" s="239">
        <f>Q161*H161</f>
        <v>0</v>
      </c>
      <c r="S161" s="239">
        <v>0.055</v>
      </c>
      <c r="T161" s="240">
        <f>S161*H161</f>
        <v>1.54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41" t="s">
        <v>164</v>
      </c>
      <c r="AT161" s="241" t="s">
        <v>160</v>
      </c>
      <c r="AU161" s="241" t="s">
        <v>83</v>
      </c>
      <c r="AY161" s="19" t="s">
        <v>157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81</v>
      </c>
      <c r="BK161" s="242">
        <f>ROUND(I161*H161,2)</f>
        <v>0</v>
      </c>
      <c r="BL161" s="19" t="s">
        <v>164</v>
      </c>
      <c r="BM161" s="241" t="s">
        <v>2124</v>
      </c>
    </row>
    <row r="162" s="2" customFormat="1" ht="21.75" customHeight="1">
      <c r="A162" s="40"/>
      <c r="B162" s="41"/>
      <c r="C162" s="229" t="s">
        <v>303</v>
      </c>
      <c r="D162" s="229" t="s">
        <v>160</v>
      </c>
      <c r="E162" s="230" t="s">
        <v>2125</v>
      </c>
      <c r="F162" s="231" t="s">
        <v>2126</v>
      </c>
      <c r="G162" s="232" t="s">
        <v>168</v>
      </c>
      <c r="H162" s="233">
        <v>5</v>
      </c>
      <c r="I162" s="234"/>
      <c r="J162" s="235">
        <f>ROUND(I162*H162,2)</f>
        <v>0</v>
      </c>
      <c r="K162" s="236"/>
      <c r="L162" s="46"/>
      <c r="M162" s="237" t="s">
        <v>19</v>
      </c>
      <c r="N162" s="238" t="s">
        <v>45</v>
      </c>
      <c r="O162" s="86"/>
      <c r="P162" s="239">
        <f>O162*H162</f>
        <v>0</v>
      </c>
      <c r="Q162" s="239">
        <v>0</v>
      </c>
      <c r="R162" s="239">
        <f>Q162*H162</f>
        <v>0</v>
      </c>
      <c r="S162" s="239">
        <v>0.053999999999999999</v>
      </c>
      <c r="T162" s="240">
        <f>S162*H162</f>
        <v>0.27000000000000002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1" t="s">
        <v>164</v>
      </c>
      <c r="AT162" s="241" t="s">
        <v>160</v>
      </c>
      <c r="AU162" s="241" t="s">
        <v>83</v>
      </c>
      <c r="AY162" s="19" t="s">
        <v>157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9" t="s">
        <v>81</v>
      </c>
      <c r="BK162" s="242">
        <f>ROUND(I162*H162,2)</f>
        <v>0</v>
      </c>
      <c r="BL162" s="19" t="s">
        <v>164</v>
      </c>
      <c r="BM162" s="241" t="s">
        <v>2127</v>
      </c>
    </row>
    <row r="163" s="2" customFormat="1" ht="21.75" customHeight="1">
      <c r="A163" s="40"/>
      <c r="B163" s="41"/>
      <c r="C163" s="229" t="s">
        <v>307</v>
      </c>
      <c r="D163" s="229" t="s">
        <v>160</v>
      </c>
      <c r="E163" s="230" t="s">
        <v>2128</v>
      </c>
      <c r="F163" s="231" t="s">
        <v>2129</v>
      </c>
      <c r="G163" s="232" t="s">
        <v>168</v>
      </c>
      <c r="H163" s="233">
        <v>8</v>
      </c>
      <c r="I163" s="234"/>
      <c r="J163" s="235">
        <f>ROUND(I163*H163,2)</f>
        <v>0</v>
      </c>
      <c r="K163" s="236"/>
      <c r="L163" s="46"/>
      <c r="M163" s="237" t="s">
        <v>19</v>
      </c>
      <c r="N163" s="238" t="s">
        <v>45</v>
      </c>
      <c r="O163" s="86"/>
      <c r="P163" s="239">
        <f>O163*H163</f>
        <v>0</v>
      </c>
      <c r="Q163" s="239">
        <v>0</v>
      </c>
      <c r="R163" s="239">
        <f>Q163*H163</f>
        <v>0</v>
      </c>
      <c r="S163" s="239">
        <v>0.02</v>
      </c>
      <c r="T163" s="240">
        <f>S163*H163</f>
        <v>0.16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1" t="s">
        <v>164</v>
      </c>
      <c r="AT163" s="241" t="s">
        <v>160</v>
      </c>
      <c r="AU163" s="241" t="s">
        <v>83</v>
      </c>
      <c r="AY163" s="19" t="s">
        <v>157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81</v>
      </c>
      <c r="BK163" s="242">
        <f>ROUND(I163*H163,2)</f>
        <v>0</v>
      </c>
      <c r="BL163" s="19" t="s">
        <v>164</v>
      </c>
      <c r="BM163" s="241" t="s">
        <v>2130</v>
      </c>
    </row>
    <row r="164" s="2" customFormat="1" ht="21.75" customHeight="1">
      <c r="A164" s="40"/>
      <c r="B164" s="41"/>
      <c r="C164" s="229" t="s">
        <v>311</v>
      </c>
      <c r="D164" s="229" t="s">
        <v>160</v>
      </c>
      <c r="E164" s="230" t="s">
        <v>2131</v>
      </c>
      <c r="F164" s="231" t="s">
        <v>2132</v>
      </c>
      <c r="G164" s="232" t="s">
        <v>168</v>
      </c>
      <c r="H164" s="233">
        <v>28</v>
      </c>
      <c r="I164" s="234"/>
      <c r="J164" s="235">
        <f>ROUND(I164*H164,2)</f>
        <v>0</v>
      </c>
      <c r="K164" s="236"/>
      <c r="L164" s="46"/>
      <c r="M164" s="237" t="s">
        <v>19</v>
      </c>
      <c r="N164" s="238" t="s">
        <v>45</v>
      </c>
      <c r="O164" s="86"/>
      <c r="P164" s="239">
        <f>O164*H164</f>
        <v>0</v>
      </c>
      <c r="Q164" s="239">
        <v>0</v>
      </c>
      <c r="R164" s="239">
        <f>Q164*H164</f>
        <v>0</v>
      </c>
      <c r="S164" s="239">
        <v>0.065699999999999995</v>
      </c>
      <c r="T164" s="240">
        <f>S164*H164</f>
        <v>1.8395999999999999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41" t="s">
        <v>164</v>
      </c>
      <c r="AT164" s="241" t="s">
        <v>160</v>
      </c>
      <c r="AU164" s="241" t="s">
        <v>83</v>
      </c>
      <c r="AY164" s="19" t="s">
        <v>157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9" t="s">
        <v>81</v>
      </c>
      <c r="BK164" s="242">
        <f>ROUND(I164*H164,2)</f>
        <v>0</v>
      </c>
      <c r="BL164" s="19" t="s">
        <v>164</v>
      </c>
      <c r="BM164" s="241" t="s">
        <v>2133</v>
      </c>
    </row>
    <row r="165" s="2" customFormat="1" ht="21.75" customHeight="1">
      <c r="A165" s="40"/>
      <c r="B165" s="41"/>
      <c r="C165" s="229" t="s">
        <v>317</v>
      </c>
      <c r="D165" s="229" t="s">
        <v>160</v>
      </c>
      <c r="E165" s="230" t="s">
        <v>2134</v>
      </c>
      <c r="F165" s="231" t="s">
        <v>2135</v>
      </c>
      <c r="G165" s="232" t="s">
        <v>204</v>
      </c>
      <c r="H165" s="233">
        <v>103</v>
      </c>
      <c r="I165" s="234"/>
      <c r="J165" s="235">
        <f>ROUND(I165*H165,2)</f>
        <v>0</v>
      </c>
      <c r="K165" s="236"/>
      <c r="L165" s="46"/>
      <c r="M165" s="237" t="s">
        <v>19</v>
      </c>
      <c r="N165" s="238" t="s">
        <v>45</v>
      </c>
      <c r="O165" s="86"/>
      <c r="P165" s="239">
        <f>O165*H165</f>
        <v>0</v>
      </c>
      <c r="Q165" s="239">
        <v>0</v>
      </c>
      <c r="R165" s="239">
        <f>Q165*H165</f>
        <v>0</v>
      </c>
      <c r="S165" s="239">
        <v>0.00248</v>
      </c>
      <c r="T165" s="240">
        <f>S165*H165</f>
        <v>0.25544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1" t="s">
        <v>164</v>
      </c>
      <c r="AT165" s="241" t="s">
        <v>160</v>
      </c>
      <c r="AU165" s="241" t="s">
        <v>83</v>
      </c>
      <c r="AY165" s="19" t="s">
        <v>157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9" t="s">
        <v>81</v>
      </c>
      <c r="BK165" s="242">
        <f>ROUND(I165*H165,2)</f>
        <v>0</v>
      </c>
      <c r="BL165" s="19" t="s">
        <v>164</v>
      </c>
      <c r="BM165" s="241" t="s">
        <v>2136</v>
      </c>
    </row>
    <row r="166" s="13" customFormat="1">
      <c r="A166" s="13"/>
      <c r="B166" s="247"/>
      <c r="C166" s="248"/>
      <c r="D166" s="243" t="s">
        <v>176</v>
      </c>
      <c r="E166" s="249" t="s">
        <v>19</v>
      </c>
      <c r="F166" s="250" t="s">
        <v>431</v>
      </c>
      <c r="G166" s="248"/>
      <c r="H166" s="251">
        <v>55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176</v>
      </c>
      <c r="AU166" s="257" t="s">
        <v>83</v>
      </c>
      <c r="AV166" s="13" t="s">
        <v>83</v>
      </c>
      <c r="AW166" s="13" t="s">
        <v>35</v>
      </c>
      <c r="AX166" s="13" t="s">
        <v>74</v>
      </c>
      <c r="AY166" s="257" t="s">
        <v>157</v>
      </c>
    </row>
    <row r="167" s="13" customFormat="1">
      <c r="A167" s="13"/>
      <c r="B167" s="247"/>
      <c r="C167" s="248"/>
      <c r="D167" s="243" t="s">
        <v>176</v>
      </c>
      <c r="E167" s="249" t="s">
        <v>19</v>
      </c>
      <c r="F167" s="250" t="s">
        <v>2137</v>
      </c>
      <c r="G167" s="248"/>
      <c r="H167" s="251">
        <v>48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176</v>
      </c>
      <c r="AU167" s="257" t="s">
        <v>83</v>
      </c>
      <c r="AV167" s="13" t="s">
        <v>83</v>
      </c>
      <c r="AW167" s="13" t="s">
        <v>35</v>
      </c>
      <c r="AX167" s="13" t="s">
        <v>74</v>
      </c>
      <c r="AY167" s="257" t="s">
        <v>157</v>
      </c>
    </row>
    <row r="168" s="14" customFormat="1">
      <c r="A168" s="14"/>
      <c r="B168" s="258"/>
      <c r="C168" s="259"/>
      <c r="D168" s="243" t="s">
        <v>176</v>
      </c>
      <c r="E168" s="260" t="s">
        <v>19</v>
      </c>
      <c r="F168" s="261" t="s">
        <v>183</v>
      </c>
      <c r="G168" s="259"/>
      <c r="H168" s="262">
        <v>103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8" t="s">
        <v>176</v>
      </c>
      <c r="AU168" s="268" t="s">
        <v>83</v>
      </c>
      <c r="AV168" s="14" t="s">
        <v>164</v>
      </c>
      <c r="AW168" s="14" t="s">
        <v>35</v>
      </c>
      <c r="AX168" s="14" t="s">
        <v>81</v>
      </c>
      <c r="AY168" s="268" t="s">
        <v>157</v>
      </c>
    </row>
    <row r="169" s="2" customFormat="1" ht="21.75" customHeight="1">
      <c r="A169" s="40"/>
      <c r="B169" s="41"/>
      <c r="C169" s="229" t="s">
        <v>332</v>
      </c>
      <c r="D169" s="229" t="s">
        <v>160</v>
      </c>
      <c r="E169" s="230" t="s">
        <v>2138</v>
      </c>
      <c r="F169" s="231" t="s">
        <v>2139</v>
      </c>
      <c r="G169" s="232" t="s">
        <v>168</v>
      </c>
      <c r="H169" s="233">
        <v>2</v>
      </c>
      <c r="I169" s="234"/>
      <c r="J169" s="235">
        <f>ROUND(I169*H169,2)</f>
        <v>0</v>
      </c>
      <c r="K169" s="236"/>
      <c r="L169" s="46"/>
      <c r="M169" s="237" t="s">
        <v>19</v>
      </c>
      <c r="N169" s="238" t="s">
        <v>45</v>
      </c>
      <c r="O169" s="86"/>
      <c r="P169" s="239">
        <f>O169*H169</f>
        <v>0</v>
      </c>
      <c r="Q169" s="239">
        <v>0</v>
      </c>
      <c r="R169" s="239">
        <f>Q169*H169</f>
        <v>0</v>
      </c>
      <c r="S169" s="239">
        <v>0.192</v>
      </c>
      <c r="T169" s="240">
        <f>S169*H169</f>
        <v>0.38400000000000001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41" t="s">
        <v>164</v>
      </c>
      <c r="AT169" s="241" t="s">
        <v>160</v>
      </c>
      <c r="AU169" s="241" t="s">
        <v>83</v>
      </c>
      <c r="AY169" s="19" t="s">
        <v>157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9" t="s">
        <v>81</v>
      </c>
      <c r="BK169" s="242">
        <f>ROUND(I169*H169,2)</f>
        <v>0</v>
      </c>
      <c r="BL169" s="19" t="s">
        <v>164</v>
      </c>
      <c r="BM169" s="241" t="s">
        <v>2140</v>
      </c>
    </row>
    <row r="170" s="2" customFormat="1" ht="21.75" customHeight="1">
      <c r="A170" s="40"/>
      <c r="B170" s="41"/>
      <c r="C170" s="229" t="s">
        <v>337</v>
      </c>
      <c r="D170" s="229" t="s">
        <v>160</v>
      </c>
      <c r="E170" s="230" t="s">
        <v>2141</v>
      </c>
      <c r="F170" s="231" t="s">
        <v>2142</v>
      </c>
      <c r="G170" s="232" t="s">
        <v>163</v>
      </c>
      <c r="H170" s="233">
        <v>18</v>
      </c>
      <c r="I170" s="234"/>
      <c r="J170" s="235">
        <f>ROUND(I170*H170,2)</f>
        <v>0</v>
      </c>
      <c r="K170" s="236"/>
      <c r="L170" s="46"/>
      <c r="M170" s="237" t="s">
        <v>19</v>
      </c>
      <c r="N170" s="238" t="s">
        <v>45</v>
      </c>
      <c r="O170" s="86"/>
      <c r="P170" s="239">
        <f>O170*H170</f>
        <v>0</v>
      </c>
      <c r="Q170" s="239">
        <v>0</v>
      </c>
      <c r="R170" s="239">
        <f>Q170*H170</f>
        <v>0</v>
      </c>
      <c r="S170" s="239">
        <v>0.039</v>
      </c>
      <c r="T170" s="240">
        <f>S170*H170</f>
        <v>0.70199999999999996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1" t="s">
        <v>164</v>
      </c>
      <c r="AT170" s="241" t="s">
        <v>160</v>
      </c>
      <c r="AU170" s="241" t="s">
        <v>83</v>
      </c>
      <c r="AY170" s="19" t="s">
        <v>157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9" t="s">
        <v>81</v>
      </c>
      <c r="BK170" s="242">
        <f>ROUND(I170*H170,2)</f>
        <v>0</v>
      </c>
      <c r="BL170" s="19" t="s">
        <v>164</v>
      </c>
      <c r="BM170" s="241" t="s">
        <v>2143</v>
      </c>
    </row>
    <row r="171" s="13" customFormat="1">
      <c r="A171" s="13"/>
      <c r="B171" s="247"/>
      <c r="C171" s="248"/>
      <c r="D171" s="243" t="s">
        <v>176</v>
      </c>
      <c r="E171" s="249" t="s">
        <v>19</v>
      </c>
      <c r="F171" s="250" t="s">
        <v>2144</v>
      </c>
      <c r="G171" s="248"/>
      <c r="H171" s="251">
        <v>18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176</v>
      </c>
      <c r="AU171" s="257" t="s">
        <v>83</v>
      </c>
      <c r="AV171" s="13" t="s">
        <v>83</v>
      </c>
      <c r="AW171" s="13" t="s">
        <v>35</v>
      </c>
      <c r="AX171" s="13" t="s">
        <v>81</v>
      </c>
      <c r="AY171" s="257" t="s">
        <v>157</v>
      </c>
    </row>
    <row r="172" s="12" customFormat="1" ht="22.8" customHeight="1">
      <c r="A172" s="12"/>
      <c r="B172" s="213"/>
      <c r="C172" s="214"/>
      <c r="D172" s="215" t="s">
        <v>73</v>
      </c>
      <c r="E172" s="227" t="s">
        <v>640</v>
      </c>
      <c r="F172" s="227" t="s">
        <v>383</v>
      </c>
      <c r="G172" s="214"/>
      <c r="H172" s="214"/>
      <c r="I172" s="217"/>
      <c r="J172" s="228">
        <f>BK172</f>
        <v>0</v>
      </c>
      <c r="K172" s="214"/>
      <c r="L172" s="219"/>
      <c r="M172" s="220"/>
      <c r="N172" s="221"/>
      <c r="O172" s="221"/>
      <c r="P172" s="222">
        <f>P173</f>
        <v>0</v>
      </c>
      <c r="Q172" s="221"/>
      <c r="R172" s="222">
        <f>R173</f>
        <v>0</v>
      </c>
      <c r="S172" s="221"/>
      <c r="T172" s="223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4" t="s">
        <v>81</v>
      </c>
      <c r="AT172" s="225" t="s">
        <v>73</v>
      </c>
      <c r="AU172" s="225" t="s">
        <v>81</v>
      </c>
      <c r="AY172" s="224" t="s">
        <v>157</v>
      </c>
      <c r="BK172" s="226">
        <f>BK173</f>
        <v>0</v>
      </c>
    </row>
    <row r="173" s="2" customFormat="1" ht="21.75" customHeight="1">
      <c r="A173" s="40"/>
      <c r="B173" s="41"/>
      <c r="C173" s="229" t="s">
        <v>341</v>
      </c>
      <c r="D173" s="229" t="s">
        <v>160</v>
      </c>
      <c r="E173" s="230" t="s">
        <v>2145</v>
      </c>
      <c r="F173" s="231" t="s">
        <v>2146</v>
      </c>
      <c r="G173" s="232" t="s">
        <v>362</v>
      </c>
      <c r="H173" s="233">
        <v>24.210999999999999</v>
      </c>
      <c r="I173" s="234"/>
      <c r="J173" s="235">
        <f>ROUND(I173*H173,2)</f>
        <v>0</v>
      </c>
      <c r="K173" s="236"/>
      <c r="L173" s="46"/>
      <c r="M173" s="237" t="s">
        <v>19</v>
      </c>
      <c r="N173" s="238" t="s">
        <v>45</v>
      </c>
      <c r="O173" s="86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1" t="s">
        <v>164</v>
      </c>
      <c r="AT173" s="241" t="s">
        <v>160</v>
      </c>
      <c r="AU173" s="241" t="s">
        <v>83</v>
      </c>
      <c r="AY173" s="19" t="s">
        <v>157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9" t="s">
        <v>81</v>
      </c>
      <c r="BK173" s="242">
        <f>ROUND(I173*H173,2)</f>
        <v>0</v>
      </c>
      <c r="BL173" s="19" t="s">
        <v>164</v>
      </c>
      <c r="BM173" s="241" t="s">
        <v>2147</v>
      </c>
    </row>
    <row r="174" s="12" customFormat="1" ht="22.8" customHeight="1">
      <c r="A174" s="12"/>
      <c r="B174" s="213"/>
      <c r="C174" s="214"/>
      <c r="D174" s="215" t="s">
        <v>73</v>
      </c>
      <c r="E174" s="227" t="s">
        <v>357</v>
      </c>
      <c r="F174" s="227" t="s">
        <v>358</v>
      </c>
      <c r="G174" s="214"/>
      <c r="H174" s="214"/>
      <c r="I174" s="217"/>
      <c r="J174" s="228">
        <f>BK174</f>
        <v>0</v>
      </c>
      <c r="K174" s="214"/>
      <c r="L174" s="219"/>
      <c r="M174" s="220"/>
      <c r="N174" s="221"/>
      <c r="O174" s="221"/>
      <c r="P174" s="222">
        <f>SUM(P175:P185)</f>
        <v>0</v>
      </c>
      <c r="Q174" s="221"/>
      <c r="R174" s="222">
        <f>SUM(R175:R185)</f>
        <v>0</v>
      </c>
      <c r="S174" s="221"/>
      <c r="T174" s="223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4" t="s">
        <v>81</v>
      </c>
      <c r="AT174" s="225" t="s">
        <v>73</v>
      </c>
      <c r="AU174" s="225" t="s">
        <v>81</v>
      </c>
      <c r="AY174" s="224" t="s">
        <v>157</v>
      </c>
      <c r="BK174" s="226">
        <f>SUM(BK175:BK185)</f>
        <v>0</v>
      </c>
    </row>
    <row r="175" s="2" customFormat="1" ht="44.25" customHeight="1">
      <c r="A175" s="40"/>
      <c r="B175" s="41"/>
      <c r="C175" s="229" t="s">
        <v>345</v>
      </c>
      <c r="D175" s="229" t="s">
        <v>160</v>
      </c>
      <c r="E175" s="230" t="s">
        <v>360</v>
      </c>
      <c r="F175" s="231" t="s">
        <v>361</v>
      </c>
      <c r="G175" s="232" t="s">
        <v>362</v>
      </c>
      <c r="H175" s="233">
        <v>0.29999999999999999</v>
      </c>
      <c r="I175" s="234"/>
      <c r="J175" s="235">
        <f>ROUND(I175*H175,2)</f>
        <v>0</v>
      </c>
      <c r="K175" s="236"/>
      <c r="L175" s="46"/>
      <c r="M175" s="237" t="s">
        <v>19</v>
      </c>
      <c r="N175" s="238" t="s">
        <v>45</v>
      </c>
      <c r="O175" s="86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1" t="s">
        <v>164</v>
      </c>
      <c r="AT175" s="241" t="s">
        <v>160</v>
      </c>
      <c r="AU175" s="241" t="s">
        <v>83</v>
      </c>
      <c r="AY175" s="19" t="s">
        <v>157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9" t="s">
        <v>81</v>
      </c>
      <c r="BK175" s="242">
        <f>ROUND(I175*H175,2)</f>
        <v>0</v>
      </c>
      <c r="BL175" s="19" t="s">
        <v>164</v>
      </c>
      <c r="BM175" s="241" t="s">
        <v>2148</v>
      </c>
    </row>
    <row r="176" s="2" customFormat="1">
      <c r="A176" s="40"/>
      <c r="B176" s="41"/>
      <c r="C176" s="42"/>
      <c r="D176" s="243" t="s">
        <v>170</v>
      </c>
      <c r="E176" s="42"/>
      <c r="F176" s="244" t="s">
        <v>364</v>
      </c>
      <c r="G176" s="42"/>
      <c r="H176" s="42"/>
      <c r="I176" s="148"/>
      <c r="J176" s="42"/>
      <c r="K176" s="42"/>
      <c r="L176" s="46"/>
      <c r="M176" s="245"/>
      <c r="N176" s="24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170</v>
      </c>
      <c r="AU176" s="19" t="s">
        <v>83</v>
      </c>
    </row>
    <row r="177" s="2" customFormat="1" ht="21.75" customHeight="1">
      <c r="A177" s="40"/>
      <c r="B177" s="41"/>
      <c r="C177" s="229" t="s">
        <v>349</v>
      </c>
      <c r="D177" s="229" t="s">
        <v>160</v>
      </c>
      <c r="E177" s="230" t="s">
        <v>370</v>
      </c>
      <c r="F177" s="231" t="s">
        <v>1196</v>
      </c>
      <c r="G177" s="232" t="s">
        <v>362</v>
      </c>
      <c r="H177" s="233">
        <v>25.753</v>
      </c>
      <c r="I177" s="234"/>
      <c r="J177" s="235">
        <f>ROUND(I177*H177,2)</f>
        <v>0</v>
      </c>
      <c r="K177" s="236"/>
      <c r="L177" s="46"/>
      <c r="M177" s="237" t="s">
        <v>19</v>
      </c>
      <c r="N177" s="238" t="s">
        <v>45</v>
      </c>
      <c r="O177" s="86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1" t="s">
        <v>164</v>
      </c>
      <c r="AT177" s="241" t="s">
        <v>160</v>
      </c>
      <c r="AU177" s="241" t="s">
        <v>83</v>
      </c>
      <c r="AY177" s="19" t="s">
        <v>157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9" t="s">
        <v>81</v>
      </c>
      <c r="BK177" s="242">
        <f>ROUND(I177*H177,2)</f>
        <v>0</v>
      </c>
      <c r="BL177" s="19" t="s">
        <v>164</v>
      </c>
      <c r="BM177" s="241" t="s">
        <v>2149</v>
      </c>
    </row>
    <row r="178" s="2" customFormat="1" ht="33" customHeight="1">
      <c r="A178" s="40"/>
      <c r="B178" s="41"/>
      <c r="C178" s="229" t="s">
        <v>353</v>
      </c>
      <c r="D178" s="229" t="s">
        <v>160</v>
      </c>
      <c r="E178" s="230" t="s">
        <v>374</v>
      </c>
      <c r="F178" s="231" t="s">
        <v>954</v>
      </c>
      <c r="G178" s="232" t="s">
        <v>362</v>
      </c>
      <c r="H178" s="233">
        <v>489.30700000000002</v>
      </c>
      <c r="I178" s="234"/>
      <c r="J178" s="235">
        <f>ROUND(I178*H178,2)</f>
        <v>0</v>
      </c>
      <c r="K178" s="236"/>
      <c r="L178" s="46"/>
      <c r="M178" s="237" t="s">
        <v>19</v>
      </c>
      <c r="N178" s="238" t="s">
        <v>45</v>
      </c>
      <c r="O178" s="86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1" t="s">
        <v>164</v>
      </c>
      <c r="AT178" s="241" t="s">
        <v>160</v>
      </c>
      <c r="AU178" s="241" t="s">
        <v>83</v>
      </c>
      <c r="AY178" s="19" t="s">
        <v>157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9" t="s">
        <v>81</v>
      </c>
      <c r="BK178" s="242">
        <f>ROUND(I178*H178,2)</f>
        <v>0</v>
      </c>
      <c r="BL178" s="19" t="s">
        <v>164</v>
      </c>
      <c r="BM178" s="241" t="s">
        <v>2150</v>
      </c>
    </row>
    <row r="179" s="13" customFormat="1">
      <c r="A179" s="13"/>
      <c r="B179" s="247"/>
      <c r="C179" s="248"/>
      <c r="D179" s="243" t="s">
        <v>176</v>
      </c>
      <c r="E179" s="248"/>
      <c r="F179" s="250" t="s">
        <v>2151</v>
      </c>
      <c r="G179" s="248"/>
      <c r="H179" s="251">
        <v>489.30700000000002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176</v>
      </c>
      <c r="AU179" s="257" t="s">
        <v>83</v>
      </c>
      <c r="AV179" s="13" t="s">
        <v>83</v>
      </c>
      <c r="AW179" s="13" t="s">
        <v>4</v>
      </c>
      <c r="AX179" s="13" t="s">
        <v>81</v>
      </c>
      <c r="AY179" s="257" t="s">
        <v>157</v>
      </c>
    </row>
    <row r="180" s="2" customFormat="1" ht="33" customHeight="1">
      <c r="A180" s="40"/>
      <c r="B180" s="41"/>
      <c r="C180" s="229" t="s">
        <v>359</v>
      </c>
      <c r="D180" s="229" t="s">
        <v>160</v>
      </c>
      <c r="E180" s="230" t="s">
        <v>379</v>
      </c>
      <c r="F180" s="231" t="s">
        <v>380</v>
      </c>
      <c r="G180" s="232" t="s">
        <v>362</v>
      </c>
      <c r="H180" s="233">
        <v>16.954999999999998</v>
      </c>
      <c r="I180" s="234"/>
      <c r="J180" s="235">
        <f>ROUND(I180*H180,2)</f>
        <v>0</v>
      </c>
      <c r="K180" s="236"/>
      <c r="L180" s="46"/>
      <c r="M180" s="237" t="s">
        <v>19</v>
      </c>
      <c r="N180" s="238" t="s">
        <v>45</v>
      </c>
      <c r="O180" s="86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1" t="s">
        <v>164</v>
      </c>
      <c r="AT180" s="241" t="s">
        <v>160</v>
      </c>
      <c r="AU180" s="241" t="s">
        <v>83</v>
      </c>
      <c r="AY180" s="19" t="s">
        <v>157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9" t="s">
        <v>81</v>
      </c>
      <c r="BK180" s="242">
        <f>ROUND(I180*H180,2)</f>
        <v>0</v>
      </c>
      <c r="BL180" s="19" t="s">
        <v>164</v>
      </c>
      <c r="BM180" s="241" t="s">
        <v>2152</v>
      </c>
    </row>
    <row r="181" s="13" customFormat="1">
      <c r="A181" s="13"/>
      <c r="B181" s="247"/>
      <c r="C181" s="248"/>
      <c r="D181" s="243" t="s">
        <v>176</v>
      </c>
      <c r="E181" s="249" t="s">
        <v>19</v>
      </c>
      <c r="F181" s="250" t="s">
        <v>2153</v>
      </c>
      <c r="G181" s="248"/>
      <c r="H181" s="251">
        <v>103.45399999999999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176</v>
      </c>
      <c r="AU181" s="257" t="s">
        <v>83</v>
      </c>
      <c r="AV181" s="13" t="s">
        <v>83</v>
      </c>
      <c r="AW181" s="13" t="s">
        <v>35</v>
      </c>
      <c r="AX181" s="13" t="s">
        <v>74</v>
      </c>
      <c r="AY181" s="257" t="s">
        <v>157</v>
      </c>
    </row>
    <row r="182" s="13" customFormat="1">
      <c r="A182" s="13"/>
      <c r="B182" s="247"/>
      <c r="C182" s="248"/>
      <c r="D182" s="243" t="s">
        <v>176</v>
      </c>
      <c r="E182" s="249" t="s">
        <v>19</v>
      </c>
      <c r="F182" s="250" t="s">
        <v>2154</v>
      </c>
      <c r="G182" s="248"/>
      <c r="H182" s="251">
        <v>-1.4279999999999999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176</v>
      </c>
      <c r="AU182" s="257" t="s">
        <v>83</v>
      </c>
      <c r="AV182" s="13" t="s">
        <v>83</v>
      </c>
      <c r="AW182" s="13" t="s">
        <v>35</v>
      </c>
      <c r="AX182" s="13" t="s">
        <v>74</v>
      </c>
      <c r="AY182" s="257" t="s">
        <v>157</v>
      </c>
    </row>
    <row r="183" s="13" customFormat="1">
      <c r="A183" s="13"/>
      <c r="B183" s="247"/>
      <c r="C183" s="248"/>
      <c r="D183" s="243" t="s">
        <v>176</v>
      </c>
      <c r="E183" s="249" t="s">
        <v>19</v>
      </c>
      <c r="F183" s="250" t="s">
        <v>2155</v>
      </c>
      <c r="G183" s="248"/>
      <c r="H183" s="251">
        <v>-36.479999999999997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176</v>
      </c>
      <c r="AU183" s="257" t="s">
        <v>83</v>
      </c>
      <c r="AV183" s="13" t="s">
        <v>83</v>
      </c>
      <c r="AW183" s="13" t="s">
        <v>35</v>
      </c>
      <c r="AX183" s="13" t="s">
        <v>74</v>
      </c>
      <c r="AY183" s="257" t="s">
        <v>157</v>
      </c>
    </row>
    <row r="184" s="13" customFormat="1">
      <c r="A184" s="13"/>
      <c r="B184" s="247"/>
      <c r="C184" s="248"/>
      <c r="D184" s="243" t="s">
        <v>176</v>
      </c>
      <c r="E184" s="249" t="s">
        <v>19</v>
      </c>
      <c r="F184" s="250" t="s">
        <v>2156</v>
      </c>
      <c r="G184" s="248"/>
      <c r="H184" s="251">
        <v>-48.591000000000001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176</v>
      </c>
      <c r="AU184" s="257" t="s">
        <v>83</v>
      </c>
      <c r="AV184" s="13" t="s">
        <v>83</v>
      </c>
      <c r="AW184" s="13" t="s">
        <v>35</v>
      </c>
      <c r="AX184" s="13" t="s">
        <v>74</v>
      </c>
      <c r="AY184" s="257" t="s">
        <v>157</v>
      </c>
    </row>
    <row r="185" s="14" customFormat="1">
      <c r="A185" s="14"/>
      <c r="B185" s="258"/>
      <c r="C185" s="259"/>
      <c r="D185" s="243" t="s">
        <v>176</v>
      </c>
      <c r="E185" s="260" t="s">
        <v>19</v>
      </c>
      <c r="F185" s="261" t="s">
        <v>183</v>
      </c>
      <c r="G185" s="259"/>
      <c r="H185" s="262">
        <v>16.954999999999998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8" t="s">
        <v>176</v>
      </c>
      <c r="AU185" s="268" t="s">
        <v>83</v>
      </c>
      <c r="AV185" s="14" t="s">
        <v>164</v>
      </c>
      <c r="AW185" s="14" t="s">
        <v>35</v>
      </c>
      <c r="AX185" s="14" t="s">
        <v>81</v>
      </c>
      <c r="AY185" s="268" t="s">
        <v>157</v>
      </c>
    </row>
    <row r="186" s="12" customFormat="1" ht="25.92" customHeight="1">
      <c r="A186" s="12"/>
      <c r="B186" s="213"/>
      <c r="C186" s="214"/>
      <c r="D186" s="215" t="s">
        <v>73</v>
      </c>
      <c r="E186" s="216" t="s">
        <v>960</v>
      </c>
      <c r="F186" s="216" t="s">
        <v>961</v>
      </c>
      <c r="G186" s="214"/>
      <c r="H186" s="214"/>
      <c r="I186" s="217"/>
      <c r="J186" s="218">
        <f>BK186</f>
        <v>0</v>
      </c>
      <c r="K186" s="214"/>
      <c r="L186" s="219"/>
      <c r="M186" s="220"/>
      <c r="N186" s="221"/>
      <c r="O186" s="221"/>
      <c r="P186" s="222">
        <f>SUM(P187:P191)</f>
        <v>0</v>
      </c>
      <c r="Q186" s="221"/>
      <c r="R186" s="222">
        <f>SUM(R187:R191)</f>
        <v>0</v>
      </c>
      <c r="S186" s="221"/>
      <c r="T186" s="223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4" t="s">
        <v>81</v>
      </c>
      <c r="AT186" s="225" t="s">
        <v>73</v>
      </c>
      <c r="AU186" s="225" t="s">
        <v>74</v>
      </c>
      <c r="AY186" s="224" t="s">
        <v>157</v>
      </c>
      <c r="BK186" s="226">
        <f>SUM(BK187:BK191)</f>
        <v>0</v>
      </c>
    </row>
    <row r="187" s="2" customFormat="1" ht="21.75" customHeight="1">
      <c r="A187" s="40"/>
      <c r="B187" s="41"/>
      <c r="C187" s="229" t="s">
        <v>365</v>
      </c>
      <c r="D187" s="229" t="s">
        <v>160</v>
      </c>
      <c r="E187" s="230" t="s">
        <v>2157</v>
      </c>
      <c r="F187" s="231" t="s">
        <v>2158</v>
      </c>
      <c r="G187" s="232" t="s">
        <v>168</v>
      </c>
      <c r="H187" s="233">
        <v>4</v>
      </c>
      <c r="I187" s="234"/>
      <c r="J187" s="235">
        <f>ROUND(I187*H187,2)</f>
        <v>0</v>
      </c>
      <c r="K187" s="236"/>
      <c r="L187" s="46"/>
      <c r="M187" s="237" t="s">
        <v>19</v>
      </c>
      <c r="N187" s="238" t="s">
        <v>45</v>
      </c>
      <c r="O187" s="86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1" t="s">
        <v>164</v>
      </c>
      <c r="AT187" s="241" t="s">
        <v>160</v>
      </c>
      <c r="AU187" s="241" t="s">
        <v>81</v>
      </c>
      <c r="AY187" s="19" t="s">
        <v>157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9" t="s">
        <v>81</v>
      </c>
      <c r="BK187" s="242">
        <f>ROUND(I187*H187,2)</f>
        <v>0</v>
      </c>
      <c r="BL187" s="19" t="s">
        <v>164</v>
      </c>
      <c r="BM187" s="241" t="s">
        <v>2159</v>
      </c>
    </row>
    <row r="188" s="2" customFormat="1">
      <c r="A188" s="40"/>
      <c r="B188" s="41"/>
      <c r="C188" s="42"/>
      <c r="D188" s="243" t="s">
        <v>170</v>
      </c>
      <c r="E188" s="42"/>
      <c r="F188" s="244" t="s">
        <v>2160</v>
      </c>
      <c r="G188" s="42"/>
      <c r="H188" s="42"/>
      <c r="I188" s="148"/>
      <c r="J188" s="42"/>
      <c r="K188" s="42"/>
      <c r="L188" s="46"/>
      <c r="M188" s="245"/>
      <c r="N188" s="24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170</v>
      </c>
      <c r="AU188" s="19" t="s">
        <v>81</v>
      </c>
    </row>
    <row r="189" s="2" customFormat="1" ht="21.75" customHeight="1">
      <c r="A189" s="40"/>
      <c r="B189" s="41"/>
      <c r="C189" s="229" t="s">
        <v>369</v>
      </c>
      <c r="D189" s="229" t="s">
        <v>160</v>
      </c>
      <c r="E189" s="230" t="s">
        <v>2161</v>
      </c>
      <c r="F189" s="231" t="s">
        <v>2162</v>
      </c>
      <c r="G189" s="232" t="s">
        <v>168</v>
      </c>
      <c r="H189" s="233">
        <v>2</v>
      </c>
      <c r="I189" s="234"/>
      <c r="J189" s="235">
        <f>ROUND(I189*H189,2)</f>
        <v>0</v>
      </c>
      <c r="K189" s="236"/>
      <c r="L189" s="46"/>
      <c r="M189" s="237" t="s">
        <v>19</v>
      </c>
      <c r="N189" s="238" t="s">
        <v>45</v>
      </c>
      <c r="O189" s="86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1" t="s">
        <v>164</v>
      </c>
      <c r="AT189" s="241" t="s">
        <v>160</v>
      </c>
      <c r="AU189" s="241" t="s">
        <v>81</v>
      </c>
      <c r="AY189" s="19" t="s">
        <v>157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81</v>
      </c>
      <c r="BK189" s="242">
        <f>ROUND(I189*H189,2)</f>
        <v>0</v>
      </c>
      <c r="BL189" s="19" t="s">
        <v>164</v>
      </c>
      <c r="BM189" s="241" t="s">
        <v>2163</v>
      </c>
    </row>
    <row r="190" s="2" customFormat="1">
      <c r="A190" s="40"/>
      <c r="B190" s="41"/>
      <c r="C190" s="42"/>
      <c r="D190" s="243" t="s">
        <v>170</v>
      </c>
      <c r="E190" s="42"/>
      <c r="F190" s="244" t="s">
        <v>2164</v>
      </c>
      <c r="G190" s="42"/>
      <c r="H190" s="42"/>
      <c r="I190" s="148"/>
      <c r="J190" s="42"/>
      <c r="K190" s="42"/>
      <c r="L190" s="46"/>
      <c r="M190" s="245"/>
      <c r="N190" s="24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170</v>
      </c>
      <c r="AU190" s="19" t="s">
        <v>81</v>
      </c>
    </row>
    <row r="191" s="2" customFormat="1" ht="16.5" customHeight="1">
      <c r="A191" s="40"/>
      <c r="B191" s="41"/>
      <c r="C191" s="229" t="s">
        <v>373</v>
      </c>
      <c r="D191" s="229" t="s">
        <v>160</v>
      </c>
      <c r="E191" s="230" t="s">
        <v>970</v>
      </c>
      <c r="F191" s="231" t="s">
        <v>2165</v>
      </c>
      <c r="G191" s="232" t="s">
        <v>259</v>
      </c>
      <c r="H191" s="233">
        <v>1</v>
      </c>
      <c r="I191" s="234"/>
      <c r="J191" s="235">
        <f>ROUND(I191*H191,2)</f>
        <v>0</v>
      </c>
      <c r="K191" s="236"/>
      <c r="L191" s="46"/>
      <c r="M191" s="237" t="s">
        <v>19</v>
      </c>
      <c r="N191" s="238" t="s">
        <v>45</v>
      </c>
      <c r="O191" s="86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1" t="s">
        <v>164</v>
      </c>
      <c r="AT191" s="241" t="s">
        <v>160</v>
      </c>
      <c r="AU191" s="241" t="s">
        <v>81</v>
      </c>
      <c r="AY191" s="19" t="s">
        <v>157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9" t="s">
        <v>81</v>
      </c>
      <c r="BK191" s="242">
        <f>ROUND(I191*H191,2)</f>
        <v>0</v>
      </c>
      <c r="BL191" s="19" t="s">
        <v>164</v>
      </c>
      <c r="BM191" s="241" t="s">
        <v>2166</v>
      </c>
    </row>
    <row r="192" s="12" customFormat="1" ht="25.92" customHeight="1">
      <c r="A192" s="12"/>
      <c r="B192" s="213"/>
      <c r="C192" s="214"/>
      <c r="D192" s="215" t="s">
        <v>73</v>
      </c>
      <c r="E192" s="216" t="s">
        <v>388</v>
      </c>
      <c r="F192" s="216" t="s">
        <v>389</v>
      </c>
      <c r="G192" s="214"/>
      <c r="H192" s="214"/>
      <c r="I192" s="217"/>
      <c r="J192" s="218">
        <f>BK192</f>
        <v>0</v>
      </c>
      <c r="K192" s="214"/>
      <c r="L192" s="219"/>
      <c r="M192" s="220"/>
      <c r="N192" s="221"/>
      <c r="O192" s="221"/>
      <c r="P192" s="222">
        <f>P193+P198</f>
        <v>0</v>
      </c>
      <c r="Q192" s="221"/>
      <c r="R192" s="222">
        <f>R193+R198</f>
        <v>0.00215</v>
      </c>
      <c r="S192" s="221"/>
      <c r="T192" s="223">
        <f>T193+T198</f>
        <v>0.20000000000000001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4" t="s">
        <v>83</v>
      </c>
      <c r="AT192" s="225" t="s">
        <v>73</v>
      </c>
      <c r="AU192" s="225" t="s">
        <v>74</v>
      </c>
      <c r="AY192" s="224" t="s">
        <v>157</v>
      </c>
      <c r="BK192" s="226">
        <f>BK193+BK198</f>
        <v>0</v>
      </c>
    </row>
    <row r="193" s="12" customFormat="1" ht="22.8" customHeight="1">
      <c r="A193" s="12"/>
      <c r="B193" s="213"/>
      <c r="C193" s="214"/>
      <c r="D193" s="215" t="s">
        <v>73</v>
      </c>
      <c r="E193" s="227" t="s">
        <v>973</v>
      </c>
      <c r="F193" s="227" t="s">
        <v>974</v>
      </c>
      <c r="G193" s="214"/>
      <c r="H193" s="214"/>
      <c r="I193" s="217"/>
      <c r="J193" s="228">
        <f>BK193</f>
        <v>0</v>
      </c>
      <c r="K193" s="214"/>
      <c r="L193" s="219"/>
      <c r="M193" s="220"/>
      <c r="N193" s="221"/>
      <c r="O193" s="221"/>
      <c r="P193" s="222">
        <f>SUM(P194:P197)</f>
        <v>0</v>
      </c>
      <c r="Q193" s="221"/>
      <c r="R193" s="222">
        <f>SUM(R194:R197)</f>
        <v>0</v>
      </c>
      <c r="S193" s="221"/>
      <c r="T193" s="223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4" t="s">
        <v>83</v>
      </c>
      <c r="AT193" s="225" t="s">
        <v>73</v>
      </c>
      <c r="AU193" s="225" t="s">
        <v>81</v>
      </c>
      <c r="AY193" s="224" t="s">
        <v>157</v>
      </c>
      <c r="BK193" s="226">
        <f>SUM(BK194:BK197)</f>
        <v>0</v>
      </c>
    </row>
    <row r="194" s="2" customFormat="1" ht="21.75" customHeight="1">
      <c r="A194" s="40"/>
      <c r="B194" s="41"/>
      <c r="C194" s="229" t="s">
        <v>378</v>
      </c>
      <c r="D194" s="229" t="s">
        <v>160</v>
      </c>
      <c r="E194" s="230" t="s">
        <v>2167</v>
      </c>
      <c r="F194" s="231" t="s">
        <v>2168</v>
      </c>
      <c r="G194" s="232" t="s">
        <v>174</v>
      </c>
      <c r="H194" s="233">
        <v>49.5</v>
      </c>
      <c r="I194" s="234"/>
      <c r="J194" s="235">
        <f>ROUND(I194*H194,2)</f>
        <v>0</v>
      </c>
      <c r="K194" s="236"/>
      <c r="L194" s="46"/>
      <c r="M194" s="237" t="s">
        <v>19</v>
      </c>
      <c r="N194" s="238" t="s">
        <v>45</v>
      </c>
      <c r="O194" s="86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1" t="s">
        <v>242</v>
      </c>
      <c r="AT194" s="241" t="s">
        <v>160</v>
      </c>
      <c r="AU194" s="241" t="s">
        <v>83</v>
      </c>
      <c r="AY194" s="19" t="s">
        <v>157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81</v>
      </c>
      <c r="BK194" s="242">
        <f>ROUND(I194*H194,2)</f>
        <v>0</v>
      </c>
      <c r="BL194" s="19" t="s">
        <v>242</v>
      </c>
      <c r="BM194" s="241" t="s">
        <v>2169</v>
      </c>
    </row>
    <row r="195" s="13" customFormat="1">
      <c r="A195" s="13"/>
      <c r="B195" s="247"/>
      <c r="C195" s="248"/>
      <c r="D195" s="243" t="s">
        <v>176</v>
      </c>
      <c r="E195" s="249" t="s">
        <v>19</v>
      </c>
      <c r="F195" s="250" t="s">
        <v>2170</v>
      </c>
      <c r="G195" s="248"/>
      <c r="H195" s="251">
        <v>49.5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176</v>
      </c>
      <c r="AU195" s="257" t="s">
        <v>83</v>
      </c>
      <c r="AV195" s="13" t="s">
        <v>83</v>
      </c>
      <c r="AW195" s="13" t="s">
        <v>35</v>
      </c>
      <c r="AX195" s="13" t="s">
        <v>74</v>
      </c>
      <c r="AY195" s="257" t="s">
        <v>157</v>
      </c>
    </row>
    <row r="196" s="14" customFormat="1">
      <c r="A196" s="14"/>
      <c r="B196" s="258"/>
      <c r="C196" s="259"/>
      <c r="D196" s="243" t="s">
        <v>176</v>
      </c>
      <c r="E196" s="260" t="s">
        <v>19</v>
      </c>
      <c r="F196" s="261" t="s">
        <v>183</v>
      </c>
      <c r="G196" s="259"/>
      <c r="H196" s="262">
        <v>49.5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176</v>
      </c>
      <c r="AU196" s="268" t="s">
        <v>83</v>
      </c>
      <c r="AV196" s="14" t="s">
        <v>164</v>
      </c>
      <c r="AW196" s="14" t="s">
        <v>35</v>
      </c>
      <c r="AX196" s="14" t="s">
        <v>81</v>
      </c>
      <c r="AY196" s="268" t="s">
        <v>157</v>
      </c>
    </row>
    <row r="197" s="2" customFormat="1" ht="21.75" customHeight="1">
      <c r="A197" s="40"/>
      <c r="B197" s="41"/>
      <c r="C197" s="229" t="s">
        <v>384</v>
      </c>
      <c r="D197" s="229" t="s">
        <v>160</v>
      </c>
      <c r="E197" s="230" t="s">
        <v>2171</v>
      </c>
      <c r="F197" s="231" t="s">
        <v>2172</v>
      </c>
      <c r="G197" s="232" t="s">
        <v>475</v>
      </c>
      <c r="H197" s="301"/>
      <c r="I197" s="234"/>
      <c r="J197" s="235">
        <f>ROUND(I197*H197,2)</f>
        <v>0</v>
      </c>
      <c r="K197" s="236"/>
      <c r="L197" s="46"/>
      <c r="M197" s="237" t="s">
        <v>19</v>
      </c>
      <c r="N197" s="238" t="s">
        <v>45</v>
      </c>
      <c r="O197" s="86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1" t="s">
        <v>242</v>
      </c>
      <c r="AT197" s="241" t="s">
        <v>160</v>
      </c>
      <c r="AU197" s="241" t="s">
        <v>83</v>
      </c>
      <c r="AY197" s="19" t="s">
        <v>157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81</v>
      </c>
      <c r="BK197" s="242">
        <f>ROUND(I197*H197,2)</f>
        <v>0</v>
      </c>
      <c r="BL197" s="19" t="s">
        <v>242</v>
      </c>
      <c r="BM197" s="241" t="s">
        <v>2173</v>
      </c>
    </row>
    <row r="198" s="12" customFormat="1" ht="22.8" customHeight="1">
      <c r="A198" s="12"/>
      <c r="B198" s="213"/>
      <c r="C198" s="214"/>
      <c r="D198" s="215" t="s">
        <v>73</v>
      </c>
      <c r="E198" s="227" t="s">
        <v>537</v>
      </c>
      <c r="F198" s="227" t="s">
        <v>538</v>
      </c>
      <c r="G198" s="214"/>
      <c r="H198" s="214"/>
      <c r="I198" s="217"/>
      <c r="J198" s="228">
        <f>BK198</f>
        <v>0</v>
      </c>
      <c r="K198" s="214"/>
      <c r="L198" s="219"/>
      <c r="M198" s="220"/>
      <c r="N198" s="221"/>
      <c r="O198" s="221"/>
      <c r="P198" s="222">
        <f>SUM(P199:P202)</f>
        <v>0</v>
      </c>
      <c r="Q198" s="221"/>
      <c r="R198" s="222">
        <f>SUM(R199:R202)</f>
        <v>0.00215</v>
      </c>
      <c r="S198" s="221"/>
      <c r="T198" s="223">
        <f>SUM(T199:T202)</f>
        <v>0.20000000000000001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4" t="s">
        <v>83</v>
      </c>
      <c r="AT198" s="225" t="s">
        <v>73</v>
      </c>
      <c r="AU198" s="225" t="s">
        <v>81</v>
      </c>
      <c r="AY198" s="224" t="s">
        <v>157</v>
      </c>
      <c r="BK198" s="226">
        <f>SUM(BK199:BK202)</f>
        <v>0</v>
      </c>
    </row>
    <row r="199" s="2" customFormat="1" ht="44.25" customHeight="1">
      <c r="A199" s="40"/>
      <c r="B199" s="41"/>
      <c r="C199" s="229" t="s">
        <v>391</v>
      </c>
      <c r="D199" s="229" t="s">
        <v>160</v>
      </c>
      <c r="E199" s="230" t="s">
        <v>2174</v>
      </c>
      <c r="F199" s="231" t="s">
        <v>2175</v>
      </c>
      <c r="G199" s="232" t="s">
        <v>174</v>
      </c>
      <c r="H199" s="233">
        <v>14</v>
      </c>
      <c r="I199" s="234"/>
      <c r="J199" s="235">
        <f>ROUND(I199*H199,2)</f>
        <v>0</v>
      </c>
      <c r="K199" s="236"/>
      <c r="L199" s="46"/>
      <c r="M199" s="237" t="s">
        <v>19</v>
      </c>
      <c r="N199" s="238" t="s">
        <v>45</v>
      </c>
      <c r="O199" s="86"/>
      <c r="P199" s="239">
        <f>O199*H199</f>
        <v>0</v>
      </c>
      <c r="Q199" s="239">
        <v>0.00014999999999999999</v>
      </c>
      <c r="R199" s="239">
        <f>Q199*H199</f>
        <v>0.0020999999999999999</v>
      </c>
      <c r="S199" s="239">
        <v>0</v>
      </c>
      <c r="T199" s="24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1" t="s">
        <v>242</v>
      </c>
      <c r="AT199" s="241" t="s">
        <v>160</v>
      </c>
      <c r="AU199" s="241" t="s">
        <v>83</v>
      </c>
      <c r="AY199" s="19" t="s">
        <v>157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9" t="s">
        <v>81</v>
      </c>
      <c r="BK199" s="242">
        <f>ROUND(I199*H199,2)</f>
        <v>0</v>
      </c>
      <c r="BL199" s="19" t="s">
        <v>242</v>
      </c>
      <c r="BM199" s="241" t="s">
        <v>2176</v>
      </c>
    </row>
    <row r="200" s="2" customFormat="1" ht="21.75" customHeight="1">
      <c r="A200" s="40"/>
      <c r="B200" s="41"/>
      <c r="C200" s="229" t="s">
        <v>395</v>
      </c>
      <c r="D200" s="229" t="s">
        <v>160</v>
      </c>
      <c r="E200" s="230" t="s">
        <v>2177</v>
      </c>
      <c r="F200" s="231" t="s">
        <v>2178</v>
      </c>
      <c r="G200" s="232" t="s">
        <v>259</v>
      </c>
      <c r="H200" s="233">
        <v>1</v>
      </c>
      <c r="I200" s="234"/>
      <c r="J200" s="235">
        <f>ROUND(I200*H200,2)</f>
        <v>0</v>
      </c>
      <c r="K200" s="236"/>
      <c r="L200" s="46"/>
      <c r="M200" s="237" t="s">
        <v>19</v>
      </c>
      <c r="N200" s="238" t="s">
        <v>45</v>
      </c>
      <c r="O200" s="86"/>
      <c r="P200" s="239">
        <f>O200*H200</f>
        <v>0</v>
      </c>
      <c r="Q200" s="239">
        <v>5.0000000000000002E-05</v>
      </c>
      <c r="R200" s="239">
        <f>Q200*H200</f>
        <v>5.0000000000000002E-05</v>
      </c>
      <c r="S200" s="239">
        <v>0</v>
      </c>
      <c r="T200" s="24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41" t="s">
        <v>242</v>
      </c>
      <c r="AT200" s="241" t="s">
        <v>160</v>
      </c>
      <c r="AU200" s="241" t="s">
        <v>83</v>
      </c>
      <c r="AY200" s="19" t="s">
        <v>157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9" t="s">
        <v>81</v>
      </c>
      <c r="BK200" s="242">
        <f>ROUND(I200*H200,2)</f>
        <v>0</v>
      </c>
      <c r="BL200" s="19" t="s">
        <v>242</v>
      </c>
      <c r="BM200" s="241" t="s">
        <v>2179</v>
      </c>
    </row>
    <row r="201" s="2" customFormat="1" ht="21.75" customHeight="1">
      <c r="A201" s="40"/>
      <c r="B201" s="41"/>
      <c r="C201" s="229" t="s">
        <v>399</v>
      </c>
      <c r="D201" s="229" t="s">
        <v>160</v>
      </c>
      <c r="E201" s="230" t="s">
        <v>2180</v>
      </c>
      <c r="F201" s="231" t="s">
        <v>2181</v>
      </c>
      <c r="G201" s="232" t="s">
        <v>572</v>
      </c>
      <c r="H201" s="233">
        <v>200</v>
      </c>
      <c r="I201" s="234"/>
      <c r="J201" s="235">
        <f>ROUND(I201*H201,2)</f>
        <v>0</v>
      </c>
      <c r="K201" s="236"/>
      <c r="L201" s="46"/>
      <c r="M201" s="237" t="s">
        <v>19</v>
      </c>
      <c r="N201" s="238" t="s">
        <v>45</v>
      </c>
      <c r="O201" s="86"/>
      <c r="P201" s="239">
        <f>O201*H201</f>
        <v>0</v>
      </c>
      <c r="Q201" s="239">
        <v>0</v>
      </c>
      <c r="R201" s="239">
        <f>Q201*H201</f>
        <v>0</v>
      </c>
      <c r="S201" s="239">
        <v>0.001</v>
      </c>
      <c r="T201" s="240">
        <f>S201*H201</f>
        <v>0.20000000000000001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1" t="s">
        <v>242</v>
      </c>
      <c r="AT201" s="241" t="s">
        <v>160</v>
      </c>
      <c r="AU201" s="241" t="s">
        <v>83</v>
      </c>
      <c r="AY201" s="19" t="s">
        <v>157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9" t="s">
        <v>81</v>
      </c>
      <c r="BK201" s="242">
        <f>ROUND(I201*H201,2)</f>
        <v>0</v>
      </c>
      <c r="BL201" s="19" t="s">
        <v>242</v>
      </c>
      <c r="BM201" s="241" t="s">
        <v>2182</v>
      </c>
    </row>
    <row r="202" s="2" customFormat="1" ht="33" customHeight="1">
      <c r="A202" s="40"/>
      <c r="B202" s="41"/>
      <c r="C202" s="229" t="s">
        <v>405</v>
      </c>
      <c r="D202" s="229" t="s">
        <v>160</v>
      </c>
      <c r="E202" s="230" t="s">
        <v>579</v>
      </c>
      <c r="F202" s="231" t="s">
        <v>580</v>
      </c>
      <c r="G202" s="232" t="s">
        <v>475</v>
      </c>
      <c r="H202" s="301"/>
      <c r="I202" s="234"/>
      <c r="J202" s="235">
        <f>ROUND(I202*H202,2)</f>
        <v>0</v>
      </c>
      <c r="K202" s="236"/>
      <c r="L202" s="46"/>
      <c r="M202" s="237" t="s">
        <v>19</v>
      </c>
      <c r="N202" s="238" t="s">
        <v>45</v>
      </c>
      <c r="O202" s="86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1" t="s">
        <v>242</v>
      </c>
      <c r="AT202" s="241" t="s">
        <v>160</v>
      </c>
      <c r="AU202" s="241" t="s">
        <v>83</v>
      </c>
      <c r="AY202" s="19" t="s">
        <v>157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9" t="s">
        <v>81</v>
      </c>
      <c r="BK202" s="242">
        <f>ROUND(I202*H202,2)</f>
        <v>0</v>
      </c>
      <c r="BL202" s="19" t="s">
        <v>242</v>
      </c>
      <c r="BM202" s="241" t="s">
        <v>2183</v>
      </c>
    </row>
    <row r="203" s="12" customFormat="1" ht="25.92" customHeight="1">
      <c r="A203" s="12"/>
      <c r="B203" s="213"/>
      <c r="C203" s="214"/>
      <c r="D203" s="215" t="s">
        <v>73</v>
      </c>
      <c r="E203" s="216" t="s">
        <v>882</v>
      </c>
      <c r="F203" s="216" t="s">
        <v>2184</v>
      </c>
      <c r="G203" s="214"/>
      <c r="H203" s="214"/>
      <c r="I203" s="217"/>
      <c r="J203" s="218">
        <f>BK203</f>
        <v>0</v>
      </c>
      <c r="K203" s="214"/>
      <c r="L203" s="219"/>
      <c r="M203" s="220"/>
      <c r="N203" s="221"/>
      <c r="O203" s="221"/>
      <c r="P203" s="222">
        <f>P204</f>
        <v>0</v>
      </c>
      <c r="Q203" s="221"/>
      <c r="R203" s="222">
        <f>R204</f>
        <v>0</v>
      </c>
      <c r="S203" s="221"/>
      <c r="T203" s="223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4" t="s">
        <v>164</v>
      </c>
      <c r="AT203" s="225" t="s">
        <v>73</v>
      </c>
      <c r="AU203" s="225" t="s">
        <v>74</v>
      </c>
      <c r="AY203" s="224" t="s">
        <v>157</v>
      </c>
      <c r="BK203" s="226">
        <f>BK204</f>
        <v>0</v>
      </c>
    </row>
    <row r="204" s="2" customFormat="1" ht="33" customHeight="1">
      <c r="A204" s="40"/>
      <c r="B204" s="41"/>
      <c r="C204" s="229" t="s">
        <v>409</v>
      </c>
      <c r="D204" s="229" t="s">
        <v>160</v>
      </c>
      <c r="E204" s="230" t="s">
        <v>2185</v>
      </c>
      <c r="F204" s="231" t="s">
        <v>2186</v>
      </c>
      <c r="G204" s="232" t="s">
        <v>259</v>
      </c>
      <c r="H204" s="233">
        <v>1</v>
      </c>
      <c r="I204" s="234"/>
      <c r="J204" s="235">
        <f>ROUND(I204*H204,2)</f>
        <v>0</v>
      </c>
      <c r="K204" s="236"/>
      <c r="L204" s="46"/>
      <c r="M204" s="310" t="s">
        <v>19</v>
      </c>
      <c r="N204" s="311" t="s">
        <v>45</v>
      </c>
      <c r="O204" s="304"/>
      <c r="P204" s="308">
        <f>O204*H204</f>
        <v>0</v>
      </c>
      <c r="Q204" s="308">
        <v>0</v>
      </c>
      <c r="R204" s="308">
        <f>Q204*H204</f>
        <v>0</v>
      </c>
      <c r="S204" s="308">
        <v>0</v>
      </c>
      <c r="T204" s="309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1" t="s">
        <v>2187</v>
      </c>
      <c r="AT204" s="241" t="s">
        <v>160</v>
      </c>
      <c r="AU204" s="241" t="s">
        <v>81</v>
      </c>
      <c r="AY204" s="19" t="s">
        <v>157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9" t="s">
        <v>81</v>
      </c>
      <c r="BK204" s="242">
        <f>ROUND(I204*H204,2)</f>
        <v>0</v>
      </c>
      <c r="BL204" s="19" t="s">
        <v>2187</v>
      </c>
      <c r="BM204" s="241" t="s">
        <v>2188</v>
      </c>
    </row>
    <row r="205" s="2" customFormat="1" ht="6.96" customHeight="1">
      <c r="A205" s="40"/>
      <c r="B205" s="61"/>
      <c r="C205" s="62"/>
      <c r="D205" s="62"/>
      <c r="E205" s="62"/>
      <c r="F205" s="62"/>
      <c r="G205" s="62"/>
      <c r="H205" s="62"/>
      <c r="I205" s="177"/>
      <c r="J205" s="62"/>
      <c r="K205" s="62"/>
      <c r="L205" s="46"/>
      <c r="M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</row>
  </sheetData>
  <sheetProtection sheet="1" autoFilter="0" formatColumns="0" formatRows="0" objects="1" scenarios="1" spinCount="100000" saltValue="fitBFLnbcfStviHZYHXeoBxAEmcYaXHpzLkFKzQgiNFTzK9E2EstLZQsdzHBhdfiXmKmyMJxMXOV3p6FlVbdRg==" hashValue="NenSEJMZ/KOn570RZsEqJb0pJAfjPCspb7WyYEB7D8uu72n119BnAkvL8B72Cg+o3nWuG8jcF5WRWB7JG0xhLQ==" algorithmName="SHA-512" password="CC35"/>
  <autoFilter ref="C93:K204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2020-04-30T06:47:19Z</dcterms:created>
  <dcterms:modified xsi:type="dcterms:W3CDTF">2020-04-30T06:47:32Z</dcterms:modified>
</cp:coreProperties>
</file>